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T:\COMMERCIAL\NEEL-TRIMARANS\TARIFS NEEL-TRIMARANS\TARIFS AVRIL 2023\"/>
    </mc:Choice>
  </mc:AlternateContent>
  <xr:revisionPtr revIDLastSave="0" documentId="13_ncr:1_{E6F3E555-74CF-4E6E-A0E7-1A957EA9DEB3}" xr6:coauthVersionLast="47" xr6:coauthVersionMax="47" xr10:uidLastSave="{00000000-0000-0000-0000-000000000000}"/>
  <bookViews>
    <workbookView xWindow="-120" yWindow="-120" windowWidth="29040" windowHeight="15840" activeTab="1" xr2:uid="{00000000-000D-0000-FFFF-FFFF00000000}"/>
  </bookViews>
  <sheets>
    <sheet name="NEEL 47 FRA" sheetId="16" r:id="rId1"/>
    <sheet name="NEEL 47 ENG" sheetId="17" r:id="rId2"/>
  </sheets>
  <definedNames>
    <definedName name="_xlnm.Print_Area" localSheetId="1">'NEEL 47 ENG'!$A$1:$F$152</definedName>
    <definedName name="_xlnm.Print_Area" localSheetId="0">'NEEL 47 FRA'!$A$1:$F$152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6" i="17" l="1"/>
  <c r="C145" i="17"/>
  <c r="C147" i="17"/>
  <c r="F13" i="17"/>
  <c r="F128" i="16"/>
  <c r="F129" i="16"/>
  <c r="F130" i="16"/>
  <c r="F131" i="16"/>
  <c r="F122" i="16"/>
  <c r="F123" i="16"/>
  <c r="F124" i="16"/>
  <c r="F121" i="16"/>
  <c r="F114" i="16"/>
  <c r="F115" i="16"/>
  <c r="F116" i="16"/>
  <c r="F117" i="16"/>
  <c r="F118" i="16"/>
  <c r="F107" i="16"/>
  <c r="F108" i="16"/>
  <c r="F109" i="16"/>
  <c r="F110" i="16"/>
  <c r="F97" i="16"/>
  <c r="F98" i="16"/>
  <c r="F99" i="16"/>
  <c r="F100" i="16"/>
  <c r="F101" i="16"/>
  <c r="F102" i="16"/>
  <c r="F103" i="16"/>
  <c r="F78" i="16"/>
  <c r="F79" i="16"/>
  <c r="F80" i="16"/>
  <c r="F81" i="16"/>
  <c r="F82" i="16"/>
  <c r="F83" i="16"/>
  <c r="F84" i="16"/>
  <c r="F85" i="16"/>
  <c r="F86" i="16"/>
  <c r="F87" i="16"/>
  <c r="F88" i="16"/>
  <c r="F89" i="16"/>
  <c r="F90" i="16"/>
  <c r="F91" i="16"/>
  <c r="F92" i="16"/>
  <c r="F93" i="16"/>
  <c r="F65" i="16"/>
  <c r="F66" i="16"/>
  <c r="F67" i="16"/>
  <c r="F68" i="16"/>
  <c r="F69" i="16"/>
  <c r="F70" i="16"/>
  <c r="F71" i="16"/>
  <c r="F72" i="16"/>
  <c r="F73" i="16"/>
  <c r="F74" i="16"/>
  <c r="F61" i="16"/>
  <c r="F55" i="16"/>
  <c r="F56" i="16"/>
  <c r="F57" i="16"/>
  <c r="F58" i="16"/>
  <c r="F59" i="16"/>
  <c r="F60" i="16"/>
  <c r="F51" i="16"/>
  <c r="F18" i="16"/>
  <c r="F19" i="16"/>
  <c r="F20" i="16"/>
  <c r="F14" i="16"/>
  <c r="C146" i="16" l="1"/>
  <c r="F14" i="17"/>
  <c r="F15" i="17"/>
  <c r="F18" i="17"/>
  <c r="F19" i="17"/>
  <c r="F20" i="17"/>
  <c r="F21" i="17"/>
  <c r="F51" i="17"/>
  <c r="F52" i="17"/>
  <c r="F55" i="17"/>
  <c r="F56" i="17"/>
  <c r="F57" i="17"/>
  <c r="F58" i="17"/>
  <c r="F59" i="17"/>
  <c r="F60" i="17"/>
  <c r="F61" i="17"/>
  <c r="F62" i="17"/>
  <c r="F65" i="17"/>
  <c r="F66" i="17"/>
  <c r="F67" i="17"/>
  <c r="F68" i="17"/>
  <c r="F69" i="17"/>
  <c r="F70" i="17"/>
  <c r="F71" i="17"/>
  <c r="F72" i="17"/>
  <c r="F73" i="17"/>
  <c r="F74" i="17"/>
  <c r="F75" i="17"/>
  <c r="F78" i="17"/>
  <c r="F79" i="17"/>
  <c r="F80" i="17"/>
  <c r="F81" i="17"/>
  <c r="F82" i="17"/>
  <c r="F83" i="17"/>
  <c r="F84" i="17"/>
  <c r="F85" i="17"/>
  <c r="F86" i="17"/>
  <c r="F87" i="17"/>
  <c r="F88" i="17"/>
  <c r="F89" i="17"/>
  <c r="F90" i="17"/>
  <c r="F91" i="17"/>
  <c r="F92" i="17"/>
  <c r="F93" i="17"/>
  <c r="F94" i="17"/>
  <c r="D97" i="17"/>
  <c r="F97" i="17"/>
  <c r="D98" i="17"/>
  <c r="F98" i="17"/>
  <c r="D99" i="17"/>
  <c r="F99" i="17"/>
  <c r="F100" i="17"/>
  <c r="D101" i="17"/>
  <c r="F101" i="17"/>
  <c r="F102" i="17"/>
  <c r="F103" i="17"/>
  <c r="F104" i="17"/>
  <c r="F107" i="17"/>
  <c r="F108" i="17"/>
  <c r="F109" i="17"/>
  <c r="F110" i="17"/>
  <c r="F111" i="17"/>
  <c r="F114" i="17"/>
  <c r="F115" i="17"/>
  <c r="F116" i="17"/>
  <c r="F117" i="17"/>
  <c r="F118" i="17"/>
  <c r="F119" i="17"/>
  <c r="F122" i="17"/>
  <c r="F123" i="17"/>
  <c r="F124" i="17"/>
  <c r="F125" i="17"/>
  <c r="F128" i="17"/>
  <c r="F129" i="17"/>
  <c r="F130" i="17"/>
  <c r="F131" i="17"/>
  <c r="F132" i="17"/>
  <c r="C135" i="17"/>
  <c r="C136" i="17"/>
  <c r="C137" i="17"/>
  <c r="C145" i="16" l="1"/>
  <c r="C144" i="16"/>
  <c r="F12" i="17"/>
  <c r="B142" i="17"/>
  <c r="E140" i="17"/>
  <c r="C144" i="17"/>
  <c r="F144" i="17" l="1"/>
  <c r="F146" i="17"/>
  <c r="F145" i="17"/>
  <c r="F147" i="17"/>
  <c r="B141" i="16"/>
  <c r="C143" i="16"/>
  <c r="F77" i="16"/>
  <c r="F12" i="16"/>
  <c r="F11" i="16"/>
  <c r="C136" i="16"/>
  <c r="C135" i="16"/>
  <c r="C134" i="16"/>
  <c r="D97" i="16"/>
  <c r="D98" i="16"/>
  <c r="D100" i="16"/>
  <c r="D96" i="16"/>
  <c r="F127" i="16" l="1"/>
  <c r="F113" i="16"/>
  <c r="F106" i="16"/>
  <c r="F96" i="16"/>
  <c r="F64" i="16"/>
  <c r="F54" i="16"/>
  <c r="F50" i="16"/>
  <c r="F17" i="16"/>
  <c r="F13" i="16"/>
  <c r="D139" i="16" l="1"/>
  <c r="D140" i="16" s="1"/>
  <c r="D141" i="16" l="1"/>
  <c r="F146" i="16" l="1"/>
  <c r="F144" i="16"/>
  <c r="F145" i="16"/>
  <c r="F14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Pierre-Thomas BOUTET</author>
  </authors>
  <commentList>
    <comment ref="B140" authorId="0" shapeId="0" xr:uid="{D80A8E94-7A68-4DAA-A41B-5FB1C9E54E5B}">
      <text>
        <r>
          <rPr>
            <b/>
            <sz val="12"/>
            <color indexed="81"/>
            <rFont val="Tahoma"/>
            <family val="2"/>
          </rPr>
          <t xml:space="preserve">NEEL TRIMARANS :
</t>
        </r>
        <r>
          <rPr>
            <sz val="12"/>
            <color indexed="81"/>
            <rFont val="Tahoma"/>
            <family val="2"/>
          </rPr>
          <t>Indiquer la date qui vous sera communiquée par le chantier 
MM/AAAA</t>
        </r>
        <r>
          <rPr>
            <b/>
            <sz val="12"/>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Florence VINCENT</author>
  </authors>
  <commentList>
    <comment ref="B141" authorId="0" shapeId="0" xr:uid="{1B040070-3D19-412F-B6BF-145B568BC855}">
      <text>
        <r>
          <rPr>
            <b/>
            <sz val="9"/>
            <color indexed="81"/>
            <rFont val="Tahoma"/>
            <charset val="1"/>
          </rPr>
          <t>NEEL TRIMARANS : please indicate date of delivery given by the shipyard</t>
        </r>
        <r>
          <rPr>
            <sz val="9"/>
            <color indexed="81"/>
            <rFont val="Tahoma"/>
            <charset val="1"/>
          </rPr>
          <t xml:space="preserve">
</t>
        </r>
      </text>
    </comment>
  </commentList>
</comments>
</file>

<file path=xl/sharedStrings.xml><?xml version="1.0" encoding="utf-8"?>
<sst xmlns="http://schemas.openxmlformats.org/spreadsheetml/2006/main" count="591" uniqueCount="450">
  <si>
    <t>Hélice repliable</t>
  </si>
  <si>
    <t>Feux de navigation en LED</t>
  </si>
  <si>
    <t>x</t>
  </si>
  <si>
    <t>Conditions de règlement</t>
  </si>
  <si>
    <t>Frais d'exportation</t>
  </si>
  <si>
    <t>Eclairages intérieurs en LED</t>
  </si>
  <si>
    <t>Nom du bateau et port d'attache</t>
  </si>
  <si>
    <t>Rideaux dans les cabines</t>
  </si>
  <si>
    <t>ENERGIE</t>
  </si>
  <si>
    <t>NAVIGATION</t>
  </si>
  <si>
    <t>CONFORT INTERIEUR</t>
  </si>
  <si>
    <t>ELECTRONIQUE TV HIFI</t>
  </si>
  <si>
    <t>CONFORT EXTERIEUR</t>
  </si>
  <si>
    <t>SECURITE</t>
  </si>
  <si>
    <t>SERVICES</t>
  </si>
  <si>
    <t>ESSENTIEL</t>
  </si>
  <si>
    <t>PREMIUM</t>
  </si>
  <si>
    <t>Pack "ESSENTIEL"</t>
  </si>
  <si>
    <t>Pack "PREMIUM"</t>
  </si>
  <si>
    <t>Rideaux entrée baie coulissante</t>
  </si>
  <si>
    <t>Four à micro-ondes encastré dans meuble dédié</t>
  </si>
  <si>
    <t>Lazy bag</t>
  </si>
  <si>
    <t>Coaching pour 3 jours</t>
  </si>
  <si>
    <t>Radeau de survie 8 pax en conteneur</t>
  </si>
  <si>
    <t>WC électrique eau douce pour flotteur bâbord avec holding tank</t>
  </si>
  <si>
    <t>Génois Dacron sur enrouleur avec bande UV</t>
  </si>
  <si>
    <t>Grand voile Dacron à corne lattée sur charriot à billes</t>
  </si>
  <si>
    <t>Extension tente cockpit "moustiquaire"</t>
  </si>
  <si>
    <t>Lave-vaisselle 6 couverts (nécessite générateur)</t>
  </si>
  <si>
    <t>Conditions de livraison</t>
  </si>
  <si>
    <t>Tente de cockpit (amovible)</t>
  </si>
  <si>
    <t>Spinnaker asymétique avec chaussette pour mât aluminium standard</t>
  </si>
  <si>
    <t>Spinnaker asymétique avec chaussette pour mât carbone</t>
  </si>
  <si>
    <t>Equipement de sécurité 8 pax norme française selon inventaire</t>
  </si>
  <si>
    <t>Validité de l'offre</t>
  </si>
  <si>
    <t xml:space="preserve">Date : </t>
  </si>
  <si>
    <t>Signatures :</t>
  </si>
  <si>
    <t>Date prévue de livraison</t>
  </si>
  <si>
    <t>OPTION 60Hrz</t>
  </si>
  <si>
    <t>Lave-linge 3 kg compartiment technique coque centrale (nécessite générateur)</t>
  </si>
  <si>
    <t xml:space="preserve">Bimini fixe au poste de barre sur structure inox </t>
  </si>
  <si>
    <t>WC électrique eau douce pour flotteur tribord avec holding tank</t>
  </si>
  <si>
    <t>DESCRIPTION DES PACKS</t>
  </si>
  <si>
    <t>Trinquette Dacron fixe sur enrouleur avec bande UV</t>
  </si>
  <si>
    <t>Echelle de bain et douchette eau froide sur jupe flotteur babord</t>
  </si>
  <si>
    <t xml:space="preserve">Winch électrique au lieu du winch manuel pour drisse de GV et bosses de ris </t>
  </si>
  <si>
    <t>Antifouling avec primer expoxy</t>
  </si>
  <si>
    <t>Tapis de sol BOLON carré + cabines + suite propriétaire</t>
  </si>
  <si>
    <t>Eau de mer sous pression dans la baille à mouillage</t>
  </si>
  <si>
    <t>Chauffage partiel │ Chaudière à eau WEBASTO dans carré et suite propriétaire</t>
  </si>
  <si>
    <t>TARIF € HT</t>
  </si>
  <si>
    <t>AMENAGEMENTS COMPLEMENTAIRES</t>
  </si>
  <si>
    <t>TECK SYNTHETIQUE</t>
  </si>
  <si>
    <t>Cockpit et marches arrières en teck synthétique</t>
  </si>
  <si>
    <t>Batyline occultante extérieure de vitrage blanche</t>
  </si>
  <si>
    <t>NEEL-TRIMARANS</t>
  </si>
  <si>
    <t>BON DE COMMANDE</t>
  </si>
  <si>
    <t>Cabine avant flotteur tribord</t>
  </si>
  <si>
    <r>
      <rPr>
        <sz val="22"/>
        <rFont val="Helvetica"/>
        <family val="2"/>
      </rPr>
      <t>≡</t>
    </r>
    <r>
      <rPr>
        <b/>
        <sz val="22"/>
        <rFont val="Helvetica"/>
        <family val="2"/>
      </rPr>
      <t xml:space="preserve">    </t>
    </r>
    <r>
      <rPr>
        <sz val="14"/>
        <rFont val="Helvetica"/>
        <family val="2"/>
      </rPr>
      <t>TRI 47 001</t>
    </r>
  </si>
  <si>
    <r>
      <rPr>
        <sz val="22"/>
        <rFont val="Helvetica"/>
        <family val="2"/>
      </rPr>
      <t>≡</t>
    </r>
    <r>
      <rPr>
        <b/>
        <sz val="22"/>
        <rFont val="Helvetica"/>
        <family val="2"/>
      </rPr>
      <t xml:space="preserve">    </t>
    </r>
    <r>
      <rPr>
        <sz val="14"/>
        <rFont val="Helvetica"/>
        <family val="2"/>
      </rPr>
      <t>TRI 47 002</t>
    </r>
  </si>
  <si>
    <t>Chauffage total │ Chaudière à eau WEBASTO dans carré, suite propriétaire et flotteurs</t>
  </si>
  <si>
    <r>
      <rPr>
        <b/>
        <sz val="14"/>
        <rFont val="Helvetica"/>
        <family val="2"/>
      </rPr>
      <t>Gréement Performance :</t>
    </r>
    <r>
      <rPr>
        <sz val="14"/>
        <rFont val="Helvetica"/>
        <family val="2"/>
      </rPr>
      <t xml:space="preserve">  Mât carbone verni noir, bôme aluminium anodisée noire, 1 génois sur enrouleur monotoron inox, 1 trinquette sur emmagasineur, 1 GV à corne racing, haubans et bas-haubans en cable compact</t>
    </r>
  </si>
  <si>
    <t>Date</t>
  </si>
  <si>
    <t>Montant</t>
  </si>
  <si>
    <t>CLIENT</t>
  </si>
  <si>
    <t>Relevage d'annexe avec balancine incluant line driver et bers</t>
  </si>
  <si>
    <t>Fermeture complète en toile du bimini et poste de barre</t>
  </si>
  <si>
    <t>Préparation, mâtage, mise à l'eau et mise en service à La Rochelle</t>
  </si>
  <si>
    <t>NEEL 47 │ 3 cabines doubles - 3 salles d'eau</t>
  </si>
  <si>
    <t>NEEL 47 │ 4 cabines doubles - 3 salles d'eau</t>
  </si>
  <si>
    <t>Cabine avant flotteur bâbord</t>
  </si>
  <si>
    <r>
      <t>2 tabourets de Cockloon</t>
    </r>
    <r>
      <rPr>
        <vertAlign val="superscript"/>
        <sz val="14"/>
        <rFont val="Helvetica"/>
        <family val="2"/>
      </rPr>
      <t>®</t>
    </r>
    <r>
      <rPr>
        <sz val="14"/>
        <rFont val="Helvetica"/>
        <family val="2"/>
      </rPr>
      <t xml:space="preserve"> pliables</t>
    </r>
  </si>
  <si>
    <t>Commande de guindeau et compteur de chaîne à la console de barre</t>
  </si>
  <si>
    <t>Trinquettte sur emmagasinneur sur drisse amovible à la place de l'enrouleur fixe avec sac banane de rangement</t>
  </si>
  <si>
    <t xml:space="preserve">Seconde échelle de bain coque centrale avec douchette eau chaude/froide </t>
  </si>
  <si>
    <t>■ OPT 47 CE003</t>
  </si>
  <si>
    <t>■ OPT 47 CE004</t>
  </si>
  <si>
    <t>■ OPT 47 CE005</t>
  </si>
  <si>
    <t>■ OPT 47 CE006</t>
  </si>
  <si>
    <t>■ OPT 47 CE007</t>
  </si>
  <si>
    <t>■ OPT 47 CI007</t>
  </si>
  <si>
    <t>■ OPT 47 CI008</t>
  </si>
  <si>
    <t>■ OPT 47 CI009</t>
  </si>
  <si>
    <t>■ OPT 47 CI011</t>
  </si>
  <si>
    <t>■ OPT 47 CI012</t>
  </si>
  <si>
    <t>■ OPT 47 EL001</t>
  </si>
  <si>
    <t>■ OPT 47 EL002</t>
  </si>
  <si>
    <t>■ OPT 47 EL003</t>
  </si>
  <si>
    <t>■ OPT 47 EL005</t>
  </si>
  <si>
    <t>■ OPT 47 NA003</t>
  </si>
  <si>
    <t>■ OPT 47 SEC001</t>
  </si>
  <si>
    <t>■ OPT 47 SEC002</t>
  </si>
  <si>
    <t>■ OPT 47 SEC003</t>
  </si>
  <si>
    <t>Ecran 9" supplémentaire ZEUS 3S table à cartes</t>
  </si>
  <si>
    <t>Ecran 12" supplémentaire ZEUS 3S table à cartes</t>
  </si>
  <si>
    <t>WC électrique eau douce coque centrale</t>
  </si>
  <si>
    <t>Réservoir eaux noires coque centrale</t>
  </si>
  <si>
    <t>Sellerie intérieure et extérieure</t>
  </si>
  <si>
    <t>Kit amarrage (4 amarres et 6 pare-battages)</t>
  </si>
  <si>
    <t>Matelas de roof</t>
  </si>
  <si>
    <t>Kit mouillage (50 m câblot + 60 m chaine + ancre Kobra 20Kg)</t>
  </si>
  <si>
    <t>Plancha au gaz</t>
  </si>
  <si>
    <t xml:space="preserve">Sommier à latte pour cabine propriétaire </t>
  </si>
  <si>
    <t>Sommiers à latte pour 4ème cabine</t>
  </si>
  <si>
    <t>Accastillage de pont pour spinnaker + 2 winches + 2 écoutes + 2 filoirs + 1 hook</t>
  </si>
  <si>
    <t>Préinstallation machine à laver</t>
  </si>
  <si>
    <t>Préinstallation GE (passe coque + vanne)</t>
  </si>
  <si>
    <t>Préinstallation déssalinisateur (passe coque + vanne)</t>
  </si>
  <si>
    <t>Groupe d'eau supplémentaire</t>
  </si>
  <si>
    <t>Siège suédois sur étraves flotteurs</t>
  </si>
  <si>
    <t>■ OPT 47 CE008</t>
  </si>
  <si>
    <r>
      <rPr>
        <b/>
        <sz val="14"/>
        <rFont val="Helvetica"/>
      </rPr>
      <t xml:space="preserve">Sellerie : </t>
    </r>
    <r>
      <rPr>
        <sz val="14"/>
        <rFont val="Helvetica"/>
        <family val="2"/>
      </rPr>
      <t xml:space="preserve">
a - Carbon Beige
b - Dark Taupe </t>
    </r>
  </si>
  <si>
    <t>a</t>
  </si>
  <si>
    <t>Pack Premium</t>
  </si>
  <si>
    <r>
      <t xml:space="preserve">Laz-bag &amp; bandes anti-UV : </t>
    </r>
    <r>
      <rPr>
        <sz val="14"/>
        <rFont val="Helvetica"/>
      </rPr>
      <t xml:space="preserve"> 
a - Rouge NEEL
b - Silver 5085 </t>
    </r>
  </si>
  <si>
    <r>
      <rPr>
        <b/>
        <sz val="14"/>
        <rFont val="Helvetica"/>
      </rPr>
      <t xml:space="preserve">Spinnaker : </t>
    </r>
    <r>
      <rPr>
        <sz val="14"/>
        <rFont val="Helvetica"/>
        <family val="2"/>
      </rPr>
      <t xml:space="preserve">
a - Rouge NEEL
b - Blanc</t>
    </r>
  </si>
  <si>
    <t>LA ROCHELLE</t>
  </si>
  <si>
    <t>Lieu :</t>
  </si>
  <si>
    <t>Produits vendus avec réserve de propriété. Les commandes seront exécutées selon les conditions particulières et les conditions générales de vente (voir notamment la clause de réserve de propriété) « Ce bon de commande reflète le résultat d’une discussion intervenue entre le client et le chantier pour définir le type de navire et son niveau d’équipement »</t>
  </si>
  <si>
    <t>■ OPT 47 CI001</t>
  </si>
  <si>
    <t>■ OPT 47 CI002</t>
  </si>
  <si>
    <t>■ OPT 47 CI003</t>
  </si>
  <si>
    <t>■ OPT 47 CI004</t>
  </si>
  <si>
    <t>■ OPT 47 CI005</t>
  </si>
  <si>
    <t>■ OPT 47 CI006</t>
  </si>
  <si>
    <t>■ OPT 47 CE001</t>
  </si>
  <si>
    <t>■ OPT 47 CE002</t>
  </si>
  <si>
    <t>■ OPT 47 EL006</t>
  </si>
  <si>
    <t>■ OPT 47 NA004</t>
  </si>
  <si>
    <t>■ OPT 47 NA005</t>
  </si>
  <si>
    <t>■ OPT 47 NA006</t>
  </si>
  <si>
    <t>■ OPT 47 SEC004</t>
  </si>
  <si>
    <t>au plus tard</t>
  </si>
  <si>
    <r>
      <rPr>
        <sz val="22"/>
        <rFont val="Helvetica"/>
        <family val="2"/>
      </rPr>
      <t>≡</t>
    </r>
    <r>
      <rPr>
        <b/>
        <sz val="22"/>
        <rFont val="Helvetica"/>
        <family val="2"/>
      </rPr>
      <t xml:space="preserve">    </t>
    </r>
    <r>
      <rPr>
        <sz val="14"/>
        <rFont val="Helvetica"/>
        <family val="2"/>
      </rPr>
      <t>TRI 47 004</t>
    </r>
    <r>
      <rPr>
        <sz val="11"/>
        <color theme="1"/>
        <rFont val="Calibri"/>
        <family val="2"/>
        <scheme val="minor"/>
      </rPr>
      <t/>
    </r>
  </si>
  <si>
    <r>
      <rPr>
        <sz val="22"/>
        <rFont val="Helvetica"/>
        <family val="2"/>
      </rPr>
      <t>≡</t>
    </r>
    <r>
      <rPr>
        <b/>
        <sz val="22"/>
        <rFont val="Helvetica"/>
        <family val="2"/>
      </rPr>
      <t xml:space="preserve">    </t>
    </r>
    <r>
      <rPr>
        <sz val="14"/>
        <rFont val="Helvetica"/>
        <family val="2"/>
      </rPr>
      <t>TRI 47 005</t>
    </r>
    <r>
      <rPr>
        <sz val="11"/>
        <color theme="1"/>
        <rFont val="Calibri"/>
        <family val="2"/>
        <scheme val="minor"/>
      </rPr>
      <t/>
    </r>
  </si>
  <si>
    <t>Annexe Highfield 3,1m Alu/Hypalon avec moteur hors-bord 6CV</t>
  </si>
  <si>
    <t>Taquets de pendille sur étraves bâbord et tribord</t>
  </si>
  <si>
    <t>TV 40" avec antenne de mât</t>
  </si>
  <si>
    <r>
      <rPr>
        <b/>
        <sz val="14"/>
        <color theme="1"/>
        <rFont val="Helvetica"/>
      </rPr>
      <t xml:space="preserve">Ambiance nuit </t>
    </r>
    <r>
      <rPr>
        <sz val="14"/>
        <color theme="1"/>
        <rFont val="Helvetica"/>
      </rPr>
      <t>: Table de carré convertible en couchage double, rideaux baie vitrée, rideaux dans le carré</t>
    </r>
  </si>
  <si>
    <r>
      <rPr>
        <sz val="14"/>
        <rFont val="Helvetica"/>
      </rPr>
      <t>■</t>
    </r>
    <r>
      <rPr>
        <sz val="12"/>
        <rFont val="Helvetica"/>
      </rPr>
      <t xml:space="preserve"> </t>
    </r>
    <r>
      <rPr>
        <sz val="14"/>
        <rFont val="Helvetica"/>
      </rPr>
      <t>OPT 47 CO001</t>
    </r>
  </si>
  <si>
    <r>
      <rPr>
        <sz val="14"/>
        <rFont val="Helvetica"/>
      </rPr>
      <t>■</t>
    </r>
    <r>
      <rPr>
        <sz val="12"/>
        <rFont val="Helvetica"/>
      </rPr>
      <t xml:space="preserve"> </t>
    </r>
    <r>
      <rPr>
        <sz val="14"/>
        <rFont val="Helvetica"/>
      </rPr>
      <t>OPT 47 CO002</t>
    </r>
    <r>
      <rPr>
        <sz val="11"/>
        <color theme="1"/>
        <rFont val="Calibri"/>
        <family val="2"/>
        <scheme val="minor"/>
      </rPr>
      <t/>
    </r>
  </si>
  <si>
    <r>
      <rPr>
        <sz val="14"/>
        <rFont val="Helvetica"/>
      </rPr>
      <t>■</t>
    </r>
    <r>
      <rPr>
        <sz val="12"/>
        <rFont val="Helvetica"/>
      </rPr>
      <t xml:space="preserve"> </t>
    </r>
    <r>
      <rPr>
        <sz val="14"/>
        <rFont val="Helvetica"/>
      </rPr>
      <t>OPT 47 CO003</t>
    </r>
    <r>
      <rPr>
        <sz val="11"/>
        <color theme="1"/>
        <rFont val="Calibri"/>
        <family val="2"/>
        <scheme val="minor"/>
      </rPr>
      <t/>
    </r>
  </si>
  <si>
    <r>
      <rPr>
        <sz val="22"/>
        <rFont val="Helvetica"/>
      </rPr>
      <t xml:space="preserve">≡ </t>
    </r>
    <r>
      <rPr>
        <sz val="14"/>
        <rFont val="Helvetica"/>
        <family val="2"/>
      </rPr>
      <t xml:space="preserve"> OPT 47 TS001</t>
    </r>
  </si>
  <si>
    <r>
      <rPr>
        <sz val="22"/>
        <rFont val="Helvetica"/>
      </rPr>
      <t xml:space="preserve">≡ </t>
    </r>
    <r>
      <rPr>
        <sz val="14"/>
        <rFont val="Helvetica"/>
        <family val="2"/>
      </rPr>
      <t xml:space="preserve"> OPT 47 TS002</t>
    </r>
    <r>
      <rPr>
        <sz val="11"/>
        <color theme="1"/>
        <rFont val="Calibri"/>
        <family val="2"/>
        <scheme val="minor"/>
      </rPr>
      <t/>
    </r>
  </si>
  <si>
    <t>■ OPT 47 EN003</t>
  </si>
  <si>
    <t>■ OPT 47 EN004</t>
  </si>
  <si>
    <t>■ OPT 47 EN005</t>
  </si>
  <si>
    <r>
      <rPr>
        <sz val="22"/>
        <color theme="1"/>
        <rFont val="Helvetica"/>
      </rPr>
      <t xml:space="preserve"> ≡ </t>
    </r>
    <r>
      <rPr>
        <sz val="14"/>
        <color theme="1"/>
        <rFont val="Helvetica"/>
      </rPr>
      <t>OPT 47 EN006</t>
    </r>
  </si>
  <si>
    <t>■ OPT 47 EN008</t>
  </si>
  <si>
    <t>■ OPT 47 EN009</t>
  </si>
  <si>
    <t>■ OPT 47 EN010</t>
  </si>
  <si>
    <t>■ OPT 47 EN011</t>
  </si>
  <si>
    <t>■ OPT 47 EN012</t>
  </si>
  <si>
    <t>■ OPT 47 EN013</t>
  </si>
  <si>
    <t>■ OPT 47 EN014</t>
  </si>
  <si>
    <t>■ OPT 47 EN015</t>
  </si>
  <si>
    <t>■ OPT 47 EN016</t>
  </si>
  <si>
    <t>■ OPT 47 EN017</t>
  </si>
  <si>
    <t>■ OPT 47 EN018</t>
  </si>
  <si>
    <r>
      <rPr>
        <sz val="22"/>
        <color theme="1"/>
        <rFont val="Helvetica"/>
      </rPr>
      <t xml:space="preserve">≡ </t>
    </r>
    <r>
      <rPr>
        <sz val="14"/>
        <color theme="1"/>
        <rFont val="Helvetica"/>
      </rPr>
      <t>OPT 47 EN001</t>
    </r>
  </si>
  <si>
    <r>
      <t xml:space="preserve">  </t>
    </r>
    <r>
      <rPr>
        <sz val="22"/>
        <rFont val="Helvetica"/>
      </rPr>
      <t xml:space="preserve">≡ </t>
    </r>
    <r>
      <rPr>
        <sz val="14"/>
        <rFont val="Helvetica"/>
        <family val="2"/>
      </rPr>
      <t>OPT 47 EN007</t>
    </r>
  </si>
  <si>
    <r>
      <rPr>
        <sz val="22"/>
        <color theme="1"/>
        <rFont val="Helvetica"/>
      </rPr>
      <t xml:space="preserve">≡  </t>
    </r>
    <r>
      <rPr>
        <sz val="14"/>
        <color theme="1"/>
        <rFont val="Helvetica"/>
      </rPr>
      <t>OPT 47 HZ001</t>
    </r>
  </si>
  <si>
    <r>
      <rPr>
        <sz val="22"/>
        <color theme="1"/>
        <rFont val="Helvetica"/>
      </rPr>
      <t xml:space="preserve">≡  </t>
    </r>
    <r>
      <rPr>
        <sz val="14"/>
        <color theme="1"/>
        <rFont val="Helvetica"/>
      </rPr>
      <t>OPT 47 HZ002</t>
    </r>
    <r>
      <rPr>
        <sz val="11"/>
        <color theme="1"/>
        <rFont val="Calibri"/>
        <family val="2"/>
        <scheme val="minor"/>
      </rPr>
      <t/>
    </r>
  </si>
  <si>
    <r>
      <rPr>
        <sz val="22"/>
        <color theme="1"/>
        <rFont val="Helvetica"/>
      </rPr>
      <t xml:space="preserve">≡  </t>
    </r>
    <r>
      <rPr>
        <sz val="14"/>
        <color theme="1"/>
        <rFont val="Helvetica"/>
      </rPr>
      <t>OPT 47 HZ003</t>
    </r>
    <r>
      <rPr>
        <sz val="11"/>
        <color theme="1"/>
        <rFont val="Calibri"/>
        <family val="2"/>
        <scheme val="minor"/>
      </rPr>
      <t/>
    </r>
  </si>
  <si>
    <r>
      <rPr>
        <sz val="22"/>
        <color theme="1"/>
        <rFont val="Helvetica"/>
      </rPr>
      <t xml:space="preserve">≡  </t>
    </r>
    <r>
      <rPr>
        <sz val="14"/>
        <color theme="1"/>
        <rFont val="Helvetica"/>
      </rPr>
      <t>OPT 47 HZ004</t>
    </r>
    <r>
      <rPr>
        <sz val="11"/>
        <color theme="1"/>
        <rFont val="Calibri"/>
        <family val="2"/>
        <scheme val="minor"/>
      </rPr>
      <t/>
    </r>
  </si>
  <si>
    <r>
      <rPr>
        <sz val="22"/>
        <color theme="1"/>
        <rFont val="Helvetica"/>
      </rPr>
      <t xml:space="preserve">≡  </t>
    </r>
    <r>
      <rPr>
        <sz val="14"/>
        <color theme="1"/>
        <rFont val="Helvetica"/>
      </rPr>
      <t>OPT 47 HZ005</t>
    </r>
    <r>
      <rPr>
        <sz val="11"/>
        <color theme="1"/>
        <rFont val="Calibri"/>
        <family val="2"/>
        <scheme val="minor"/>
      </rPr>
      <t/>
    </r>
  </si>
  <si>
    <r>
      <rPr>
        <sz val="22"/>
        <color theme="1"/>
        <rFont val="Helvetica"/>
      </rPr>
      <t xml:space="preserve">≡  </t>
    </r>
    <r>
      <rPr>
        <sz val="14"/>
        <color theme="1"/>
        <rFont val="Helvetica"/>
      </rPr>
      <t>OPT 47 HZ007</t>
    </r>
    <r>
      <rPr>
        <sz val="11"/>
        <color theme="1"/>
        <rFont val="Calibri"/>
        <family val="2"/>
        <scheme val="minor"/>
      </rPr>
      <t/>
    </r>
  </si>
  <si>
    <r>
      <rPr>
        <sz val="22"/>
        <color theme="1"/>
        <rFont val="Helvetica"/>
      </rPr>
      <t xml:space="preserve">≡  </t>
    </r>
    <r>
      <rPr>
        <sz val="14"/>
        <color theme="1"/>
        <rFont val="Helvetica"/>
      </rPr>
      <t>OPT 47 HZ008</t>
    </r>
    <r>
      <rPr>
        <sz val="11"/>
        <color theme="1"/>
        <rFont val="Calibri"/>
        <family val="2"/>
        <scheme val="minor"/>
      </rPr>
      <t/>
    </r>
  </si>
  <si>
    <t>■ OPT 47 SR001</t>
  </si>
  <si>
    <t>■ OPT 47 SR002</t>
  </si>
  <si>
    <t>■ OPT 47 SR003</t>
  </si>
  <si>
    <t>■ OPT 47 SR004</t>
  </si>
  <si>
    <t>■ OPT 47 SR005</t>
  </si>
  <si>
    <t>TISSUS &amp; COLORIS</t>
  </si>
  <si>
    <r>
      <rPr>
        <sz val="22"/>
        <rFont val="Helvetica"/>
        <family val="2"/>
      </rPr>
      <t>≡</t>
    </r>
    <r>
      <rPr>
        <b/>
        <sz val="22"/>
        <rFont val="Helvetica"/>
        <family val="2"/>
      </rPr>
      <t xml:space="preserve">    </t>
    </r>
    <r>
      <rPr>
        <sz val="14"/>
        <rFont val="Helvetica"/>
        <family val="2"/>
      </rPr>
      <t>PACK 47 001</t>
    </r>
  </si>
  <si>
    <r>
      <rPr>
        <sz val="22"/>
        <rFont val="Helvetica"/>
        <family val="2"/>
      </rPr>
      <t>≡</t>
    </r>
    <r>
      <rPr>
        <b/>
        <sz val="22"/>
        <rFont val="Helvetica"/>
        <family val="2"/>
      </rPr>
      <t xml:space="preserve">    </t>
    </r>
    <r>
      <rPr>
        <sz val="14"/>
        <rFont val="Helvetica"/>
        <family val="2"/>
      </rPr>
      <t>PACK 47 002</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</si>
  <si>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47 003</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</si>
  <si>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47 004</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</si>
  <si>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47 005</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</si>
  <si>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47 006</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</si>
  <si>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47 007</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</si>
  <si>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47 008</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</si>
  <si>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47 009</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</si>
  <si>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47 010</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</si>
  <si>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47 011</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</si>
  <si>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47 012</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</si>
  <si>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47 013</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</si>
  <si>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47 014</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</si>
  <si>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47 015</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</si>
  <si>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47 016</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</si>
  <si>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47 017</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</si>
  <si>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47 018</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</si>
  <si>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47 019</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</si>
  <si>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47 020</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</si>
  <si>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47 021</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</si>
  <si>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47 022</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</si>
  <si>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47 023</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</si>
  <si>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47 024</t>
    </r>
    <r>
      <rPr>
        <sz val="11"/>
        <color theme="1"/>
        <rFont val="Calibri"/>
        <family val="2"/>
        <scheme val="minor"/>
      </rPr>
      <t/>
    </r>
  </si>
  <si>
    <r>
      <rPr>
        <sz val="22"/>
        <rFont val="Helvetica"/>
        <family val="2"/>
      </rPr>
      <t>≡</t>
    </r>
    <r>
      <rPr>
        <b/>
        <sz val="22"/>
        <rFont val="Helvetica"/>
        <family val="2"/>
      </rPr>
      <t xml:space="preserve">    </t>
    </r>
    <r>
      <rPr>
        <sz val="14"/>
        <rFont val="Helvetica"/>
        <family val="2"/>
      </rPr>
      <t>PACK 47 025</t>
    </r>
    <r>
      <rPr>
        <sz val="11"/>
        <color theme="1"/>
        <rFont val="Calibri"/>
        <family val="2"/>
        <scheme val="minor"/>
      </rPr>
      <t/>
    </r>
  </si>
  <si>
    <r>
      <rPr>
        <sz val="22"/>
        <rFont val="Helvetica"/>
        <family val="2"/>
      </rPr>
      <t>≡</t>
    </r>
    <r>
      <rPr>
        <b/>
        <sz val="22"/>
        <rFont val="Helvetica"/>
        <family val="2"/>
      </rPr>
      <t xml:space="preserve">    </t>
    </r>
    <r>
      <rPr>
        <sz val="14"/>
        <rFont val="Helvetica"/>
        <family val="2"/>
      </rPr>
      <t>TRI 47 003</t>
    </r>
  </si>
  <si>
    <r>
      <rPr>
        <sz val="22"/>
        <rFont val="Helvetica"/>
        <family val="2"/>
      </rPr>
      <t>≡</t>
    </r>
    <r>
      <rPr>
        <b/>
        <sz val="22"/>
        <rFont val="Helvetica"/>
        <family val="2"/>
      </rPr>
      <t xml:space="preserve">    </t>
    </r>
    <r>
      <rPr>
        <sz val="14"/>
        <rFont val="Helvetica"/>
        <family val="2"/>
      </rPr>
      <t>TRI 47 006</t>
    </r>
    <r>
      <rPr>
        <sz val="11"/>
        <color theme="1"/>
        <rFont val="Calibri"/>
        <family val="2"/>
        <scheme val="minor"/>
      </rPr>
      <t/>
    </r>
  </si>
  <si>
    <r>
      <rPr>
        <sz val="22"/>
        <color theme="1"/>
        <rFont val="Helvetica"/>
      </rPr>
      <t xml:space="preserve">≡  </t>
    </r>
    <r>
      <rPr>
        <sz val="14"/>
        <color theme="1"/>
        <rFont val="Helvetica"/>
      </rPr>
      <t>OPT 47 HZ006</t>
    </r>
  </si>
  <si>
    <r>
      <rPr>
        <sz val="22"/>
        <rFont val="Helvetica"/>
      </rPr>
      <t xml:space="preserve">≡ </t>
    </r>
    <r>
      <rPr>
        <sz val="14"/>
        <rFont val="Helvetica"/>
        <family val="2"/>
      </rPr>
      <t>OPT 47 NA002</t>
    </r>
  </si>
  <si>
    <r>
      <rPr>
        <sz val="22"/>
        <rFont val="Helvetica"/>
      </rPr>
      <t xml:space="preserve">≡ </t>
    </r>
    <r>
      <rPr>
        <sz val="14"/>
        <rFont val="Helvetica"/>
        <family val="2"/>
      </rPr>
      <t>OPT 47 NA001</t>
    </r>
  </si>
  <si>
    <t>Signatures:</t>
  </si>
  <si>
    <t xml:space="preserve">Place: </t>
  </si>
  <si>
    <t xml:space="preserve">Date: </t>
  </si>
  <si>
    <t>Amounts</t>
  </si>
  <si>
    <t>Dates</t>
  </si>
  <si>
    <t>Terms of payment</t>
  </si>
  <si>
    <t>Offer validity</t>
  </si>
  <si>
    <t>Expected delivery time</t>
  </si>
  <si>
    <t>Terms of delivery</t>
  </si>
  <si>
    <r>
      <t xml:space="preserve">≡ </t>
    </r>
    <r>
      <rPr>
        <sz val="14"/>
        <rFont val="Helvetica"/>
      </rPr>
      <t>OPT 43 CO003</t>
    </r>
    <r>
      <rPr>
        <sz val="11"/>
        <color theme="1"/>
        <rFont val="Calibri"/>
        <family val="2"/>
        <scheme val="minor"/>
      </rPr>
      <t/>
    </r>
  </si>
  <si>
    <r>
      <t xml:space="preserve">≡ </t>
    </r>
    <r>
      <rPr>
        <sz val="14"/>
        <rFont val="Helvetica"/>
      </rPr>
      <t>OPT 43 CO002</t>
    </r>
    <r>
      <rPr>
        <sz val="11"/>
        <color theme="1"/>
        <rFont val="Calibri"/>
        <family val="2"/>
        <scheme val="minor"/>
      </rPr>
      <t/>
    </r>
  </si>
  <si>
    <r>
      <t xml:space="preserve">≡ </t>
    </r>
    <r>
      <rPr>
        <sz val="14"/>
        <rFont val="Helvetica"/>
      </rPr>
      <t>OPT 43 CO001</t>
    </r>
  </si>
  <si>
    <t>FABRICS &amp; COLORS</t>
  </si>
  <si>
    <t>■ OPT 47 SER005</t>
  </si>
  <si>
    <t>Exportation formalities</t>
  </si>
  <si>
    <t>■ OPT 47 SER004</t>
  </si>
  <si>
    <t>Boat name and port of registry</t>
  </si>
  <si>
    <t>■ OPT 47 SER003</t>
  </si>
  <si>
    <t>Coaching for 3 days</t>
  </si>
  <si>
    <t>■ OPT 47 SER002</t>
  </si>
  <si>
    <t>Commissioning La Rochelle</t>
  </si>
  <si>
    <t>■ OPT 47 SER001</t>
  </si>
  <si>
    <t>■ OPT 47 SEC005</t>
  </si>
  <si>
    <t>Second swiming ladder on the center hull with transom shower hot/cold water</t>
  </si>
  <si>
    <t>Lift raft 8 pax in container</t>
  </si>
  <si>
    <t>Safety equipment 8 PAX (French regulation) as inventory</t>
  </si>
  <si>
    <t>SAFETY</t>
  </si>
  <si>
    <t>Powered winch instead of a manual winch</t>
  </si>
  <si>
    <t>■  OPT 47 NA006</t>
  </si>
  <si>
    <t>Asymetric spinnaker including sock for carbon mast</t>
  </si>
  <si>
    <t>■  OPT 47 NA005</t>
  </si>
  <si>
    <t>Asymetric spinnaker including sock for aluminuim mast</t>
  </si>
  <si>
    <t>■  OPT 47 NA004</t>
  </si>
  <si>
    <t>Deck fittings for spinnaker + 2 winches + 2 sheets + 2 fairleads + 1 hook</t>
  </si>
  <si>
    <t>■  OPT 47 NA003</t>
  </si>
  <si>
    <t xml:space="preserve">Staysail on removable furler with his deck storage bag </t>
  </si>
  <si>
    <r>
      <t xml:space="preserve">Performance rigging:  </t>
    </r>
    <r>
      <rPr>
        <sz val="14"/>
        <rFont val="Helvetica"/>
        <family val="2"/>
      </rPr>
      <t>Black vernish carbone mast, black anodized aluminium boom, 1 genoa on stainless steel single drum furler, 1 staysail on furler, 1 racing square top mainsail</t>
    </r>
    <r>
      <rPr>
        <b/>
        <sz val="14"/>
        <rFont val="Helvetica"/>
        <family val="2"/>
      </rPr>
      <t xml:space="preserve">, </t>
    </r>
    <r>
      <rPr>
        <sz val="14"/>
        <rFont val="Helvetica"/>
        <family val="2"/>
      </rPr>
      <t>shrouds and inner shrouds in cable compact.</t>
    </r>
  </si>
  <si>
    <t>Windlass control and chain counter at the helm</t>
  </si>
  <si>
    <t>ELECTRONIC TV HIFI</t>
  </si>
  <si>
    <r>
      <rPr>
        <sz val="22"/>
        <rFont val="Helvetica"/>
      </rPr>
      <t>≡</t>
    </r>
    <r>
      <rPr>
        <sz val="14"/>
        <rFont val="Helvetica"/>
        <family val="2"/>
      </rPr>
      <t xml:space="preserve"> OPT 47 HZ008</t>
    </r>
    <r>
      <rPr>
        <sz val="11"/>
        <color theme="1"/>
        <rFont val="Calibri"/>
        <family val="2"/>
        <scheme val="minor"/>
      </rPr>
      <t/>
    </r>
  </si>
  <si>
    <r>
      <rPr>
        <sz val="22"/>
        <rFont val="Helvetica"/>
      </rPr>
      <t>≡</t>
    </r>
    <r>
      <rPr>
        <sz val="14"/>
        <rFont val="Helvetica"/>
        <family val="2"/>
      </rPr>
      <t xml:space="preserve"> OPT 47 HZ007</t>
    </r>
    <r>
      <rPr>
        <sz val="11"/>
        <color theme="1"/>
        <rFont val="Calibri"/>
        <family val="2"/>
        <scheme val="minor"/>
      </rPr>
      <t/>
    </r>
  </si>
  <si>
    <r>
      <rPr>
        <sz val="22"/>
        <rFont val="Helvetica"/>
      </rPr>
      <t>≡</t>
    </r>
    <r>
      <rPr>
        <sz val="14"/>
        <rFont val="Helvetica"/>
        <family val="2"/>
      </rPr>
      <t xml:space="preserve"> OPT 47 HZ006</t>
    </r>
    <r>
      <rPr>
        <sz val="11"/>
        <color theme="1"/>
        <rFont val="Calibri"/>
        <family val="2"/>
        <scheme val="minor"/>
      </rPr>
      <t/>
    </r>
  </si>
  <si>
    <r>
      <rPr>
        <sz val="22"/>
        <rFont val="Helvetica"/>
      </rPr>
      <t>≡</t>
    </r>
    <r>
      <rPr>
        <sz val="14"/>
        <rFont val="Helvetica"/>
        <family val="2"/>
      </rPr>
      <t xml:space="preserve"> OPT 47 HZ005</t>
    </r>
    <r>
      <rPr>
        <sz val="11"/>
        <color theme="1"/>
        <rFont val="Calibri"/>
        <family val="2"/>
        <scheme val="minor"/>
      </rPr>
      <t/>
    </r>
  </si>
  <si>
    <r>
      <rPr>
        <sz val="22"/>
        <rFont val="Helvetica"/>
      </rPr>
      <t>≡</t>
    </r>
    <r>
      <rPr>
        <sz val="14"/>
        <rFont val="Helvetica"/>
        <family val="2"/>
      </rPr>
      <t xml:space="preserve"> OPT 47 HZ004</t>
    </r>
    <r>
      <rPr>
        <sz val="11"/>
        <color theme="1"/>
        <rFont val="Calibri"/>
        <family val="2"/>
        <scheme val="minor"/>
      </rPr>
      <t/>
    </r>
  </si>
  <si>
    <r>
      <rPr>
        <sz val="22"/>
        <rFont val="Helvetica"/>
      </rPr>
      <t>≡</t>
    </r>
    <r>
      <rPr>
        <sz val="14"/>
        <rFont val="Helvetica"/>
        <family val="2"/>
      </rPr>
      <t xml:space="preserve"> OPT 47 HZ003</t>
    </r>
    <r>
      <rPr>
        <sz val="11"/>
        <color theme="1"/>
        <rFont val="Calibri"/>
        <family val="2"/>
        <scheme val="minor"/>
      </rPr>
      <t/>
    </r>
  </si>
  <si>
    <r>
      <rPr>
        <sz val="22"/>
        <rFont val="Helvetica"/>
      </rPr>
      <t>≡</t>
    </r>
    <r>
      <rPr>
        <sz val="14"/>
        <rFont val="Helvetica"/>
        <family val="2"/>
      </rPr>
      <t xml:space="preserve"> OPT 47 HZ002</t>
    </r>
    <r>
      <rPr>
        <sz val="11"/>
        <color theme="1"/>
        <rFont val="Calibri"/>
        <family val="2"/>
        <scheme val="minor"/>
      </rPr>
      <t/>
    </r>
  </si>
  <si>
    <r>
      <rPr>
        <sz val="22"/>
        <rFont val="Helvetica"/>
      </rPr>
      <t>≡</t>
    </r>
    <r>
      <rPr>
        <sz val="14"/>
        <rFont val="Helvetica"/>
        <family val="2"/>
      </rPr>
      <t xml:space="preserve"> OPT 47 HZ001</t>
    </r>
  </si>
  <si>
    <t>3 x additional SOLBIAN solar pannels on the roof total 336 W</t>
  </si>
  <si>
    <t>■ OPT 43 EN018</t>
  </si>
  <si>
    <t>3 x SOLBIAN solar pannels on the roof total 336 W</t>
  </si>
  <si>
    <t>■ OPT 43 EN017</t>
  </si>
  <si>
    <t>Micro-wave oven including woodwork modification</t>
  </si>
  <si>
    <t>■ OPT 43 EN015</t>
  </si>
  <si>
    <t>Pre-installation of washing machine</t>
  </si>
  <si>
    <t>■ OPT 43 EN016</t>
  </si>
  <si>
    <t>3 kg washing machine in the technical area (generator needed)</t>
  </si>
  <si>
    <t>■ OPT 43 EN014</t>
  </si>
  <si>
    <t>Dishwasher 6 pax (generator needed)</t>
  </si>
  <si>
    <t>■ OPT 43 EN013</t>
  </si>
  <si>
    <t>Pre-installation of watermaker (through hull + valve)</t>
  </si>
  <si>
    <t>■ OPT 43 EN012</t>
  </si>
  <si>
    <t>■ OPT 43 EN011</t>
  </si>
  <si>
    <t>■ OPT 43 EN010</t>
  </si>
  <si>
    <t>Total heating system WEBASTO in main deck, owner suite and amas</t>
  </si>
  <si>
    <t>■ OPT 43 EN009</t>
  </si>
  <si>
    <t>Partial Heating system WEBASTO in main deck, owner suite</t>
  </si>
  <si>
    <t>■ OPT 43 EN008</t>
  </si>
  <si>
    <r>
      <rPr>
        <sz val="22"/>
        <rFont val="Helvetica"/>
      </rPr>
      <t xml:space="preserve"> ≡ </t>
    </r>
    <r>
      <rPr>
        <sz val="14"/>
        <rFont val="Helvetica"/>
        <family val="2"/>
      </rPr>
      <t>OPT 43 EN0017</t>
    </r>
  </si>
  <si>
    <t>Partial Air conditioning 31 000 BTU ( main deck and owner suite) Centralized chilled water</t>
  </si>
  <si>
    <r>
      <rPr>
        <sz val="22"/>
        <rFont val="Helvetica"/>
      </rPr>
      <t xml:space="preserve"> ≡ </t>
    </r>
    <r>
      <rPr>
        <sz val="14"/>
        <rFont val="Helvetica"/>
        <family val="2"/>
      </rPr>
      <t>OPT 43 EN0016</t>
    </r>
  </si>
  <si>
    <t>■ OPT 43 EN005</t>
  </si>
  <si>
    <t>■ OPT 43 EN004</t>
  </si>
  <si>
    <t>GE pre-installation (through hull + valve)</t>
  </si>
  <si>
    <t>■ OPT 43 EN003</t>
  </si>
  <si>
    <r>
      <rPr>
        <sz val="22"/>
        <rFont val="Helvetica"/>
      </rPr>
      <t xml:space="preserve">≡ </t>
    </r>
    <r>
      <rPr>
        <sz val="14"/>
        <rFont val="Helvetica"/>
        <family val="2"/>
      </rPr>
      <t>OPT 43 EN001</t>
    </r>
  </si>
  <si>
    <t>ENERGY</t>
  </si>
  <si>
    <t>Additional water pump unit</t>
  </si>
  <si>
    <r>
      <rPr>
        <b/>
        <sz val="14"/>
        <rFont val="Helvetica"/>
        <family val="2"/>
      </rPr>
      <t>Night atmosphere</t>
    </r>
    <r>
      <rPr>
        <sz val="14"/>
        <rFont val="Helvetica"/>
        <family val="2"/>
      </rPr>
      <t>: Saloon table convertible into additionnal 2 persons bed + salon curtains and salon door</t>
    </r>
  </si>
  <si>
    <t>Fresh water electrical WC with holding tank for portside hull</t>
  </si>
  <si>
    <t>Fresh water electrical WC with holding tank for starboard hull</t>
  </si>
  <si>
    <t>Slatted bed bases for 4th cabin</t>
  </si>
  <si>
    <t xml:space="preserve">Slatted bed base for owner's cabin </t>
  </si>
  <si>
    <t>Pressurized sea water in the anchor locker</t>
  </si>
  <si>
    <t>Curtains for the entrance sliding door</t>
  </si>
  <si>
    <t>INTERIOR COMFORT</t>
  </si>
  <si>
    <t>Mooring lines cleats on starbord and port bows</t>
  </si>
  <si>
    <t>Forward seat on starbord and port bows</t>
  </si>
  <si>
    <t>Plancha propane</t>
  </si>
  <si>
    <t>Bimini full closing tent</t>
  </si>
  <si>
    <t xml:space="preserve">Bimini at the helm station </t>
  </si>
  <si>
    <t>Outside blind protection, Batyline material (white color)</t>
  </si>
  <si>
    <t>Extension to tent for mosquito panels</t>
  </si>
  <si>
    <t>Cockpit tent (removable)</t>
  </si>
  <si>
    <t>EXTERIOR COMFORT</t>
  </si>
  <si>
    <r>
      <rPr>
        <sz val="22"/>
        <rFont val="Helvetica"/>
      </rPr>
      <t xml:space="preserve">≡ </t>
    </r>
    <r>
      <rPr>
        <sz val="14"/>
        <rFont val="Helvetica"/>
        <family val="2"/>
      </rPr>
      <t>OPT 47 TS002</t>
    </r>
  </si>
  <si>
    <t>Synthetic teak in cockpit and aft transom steps</t>
  </si>
  <si>
    <r>
      <rPr>
        <sz val="22"/>
        <rFont val="Helvetica"/>
      </rPr>
      <t xml:space="preserve">≡ </t>
    </r>
    <r>
      <rPr>
        <sz val="14"/>
        <rFont val="Helvetica"/>
        <family val="2"/>
      </rPr>
      <t>OPT 47 TS001</t>
    </r>
  </si>
  <si>
    <t>SYNTHETIC TEAK</t>
  </si>
  <si>
    <t>BOLON floor carpet saloon + cabins + owner suite</t>
  </si>
  <si>
    <r>
      <rPr>
        <sz val="22"/>
        <rFont val="Helvetica"/>
        <family val="2"/>
      </rPr>
      <t>≡</t>
    </r>
    <r>
      <rPr>
        <b/>
        <sz val="22"/>
        <rFont val="Helvetica"/>
        <family val="2"/>
      </rPr>
      <t xml:space="preserve">    </t>
    </r>
    <r>
      <rPr>
        <sz val="14"/>
        <rFont val="Helvetica"/>
        <family val="2"/>
      </rPr>
      <t>PACK 47025</t>
    </r>
    <r>
      <rPr>
        <sz val="11"/>
        <color theme="1"/>
        <rFont val="Calibri"/>
        <family val="2"/>
        <scheme val="minor"/>
      </rPr>
      <t/>
    </r>
  </si>
  <si>
    <t>Antifouling with epoxy primer</t>
  </si>
  <si>
    <r>
      <rPr>
        <sz val="22"/>
        <rFont val="Helvetica"/>
        <family val="2"/>
      </rPr>
      <t>≡</t>
    </r>
    <r>
      <rPr>
        <b/>
        <sz val="22"/>
        <rFont val="Helvetica"/>
        <family val="2"/>
      </rPr>
      <t xml:space="preserve">    </t>
    </r>
    <r>
      <rPr>
        <sz val="14"/>
        <rFont val="Helvetica"/>
        <family val="2"/>
      </rPr>
      <t>PACK 47024</t>
    </r>
    <r>
      <rPr>
        <sz val="11"/>
        <color theme="1"/>
        <rFont val="Calibri"/>
        <family val="2"/>
        <scheme val="minor"/>
      </rPr>
      <t/>
    </r>
  </si>
  <si>
    <t>Dinghy toping lift system including line driver and craddles</t>
  </si>
  <si>
    <r>
      <rPr>
        <sz val="22"/>
        <rFont val="Helvetica"/>
        <family val="2"/>
      </rPr>
      <t>≡</t>
    </r>
    <r>
      <rPr>
        <b/>
        <sz val="22"/>
        <rFont val="Helvetica"/>
        <family val="2"/>
      </rPr>
      <t xml:space="preserve">    </t>
    </r>
    <r>
      <rPr>
        <sz val="14"/>
        <rFont val="Helvetica"/>
        <family val="2"/>
      </rPr>
      <t>PACK 47023</t>
    </r>
    <r>
      <rPr>
        <sz val="11"/>
        <color theme="1"/>
        <rFont val="Calibri"/>
        <family val="2"/>
        <scheme val="minor"/>
      </rPr>
      <t/>
    </r>
  </si>
  <si>
    <t>2 foldable cockloon seats</t>
  </si>
  <si>
    <r>
      <rPr>
        <sz val="22"/>
        <rFont val="Helvetica"/>
        <family val="2"/>
      </rPr>
      <t>≡</t>
    </r>
    <r>
      <rPr>
        <b/>
        <sz val="22"/>
        <rFont val="Helvetica"/>
        <family val="2"/>
      </rPr>
      <t xml:space="preserve">    </t>
    </r>
    <r>
      <rPr>
        <sz val="14"/>
        <rFont val="Helvetica"/>
        <family val="2"/>
      </rPr>
      <t>PACK 47022</t>
    </r>
    <r>
      <rPr>
        <sz val="11"/>
        <color theme="1"/>
        <rFont val="Calibri"/>
        <family val="2"/>
        <scheme val="minor"/>
      </rPr>
      <t/>
    </r>
  </si>
  <si>
    <t>Mooring kit (50 m rope + 60 m chain + Kobra 20Kg anchor)</t>
  </si>
  <si>
    <r>
      <rPr>
        <sz val="22"/>
        <rFont val="Helvetica"/>
        <family val="2"/>
      </rPr>
      <t>≡</t>
    </r>
    <r>
      <rPr>
        <b/>
        <sz val="22"/>
        <rFont val="Helvetica"/>
        <family val="2"/>
      </rPr>
      <t xml:space="preserve">    </t>
    </r>
    <r>
      <rPr>
        <sz val="14"/>
        <rFont val="Helvetica"/>
        <family val="2"/>
      </rPr>
      <t>PACK 47021</t>
    </r>
    <r>
      <rPr>
        <sz val="11"/>
        <color theme="1"/>
        <rFont val="Calibri"/>
        <family val="2"/>
        <scheme val="minor"/>
      </rPr>
      <t/>
    </r>
  </si>
  <si>
    <r>
      <rPr>
        <sz val="22"/>
        <rFont val="Helvetica"/>
        <family val="2"/>
      </rPr>
      <t>≡</t>
    </r>
    <r>
      <rPr>
        <b/>
        <sz val="22"/>
        <rFont val="Helvetica"/>
        <family val="2"/>
      </rPr>
      <t xml:space="preserve">    </t>
    </r>
    <r>
      <rPr>
        <sz val="14"/>
        <rFont val="Helvetica"/>
        <family val="2"/>
      </rPr>
      <t>PACK 47020</t>
    </r>
    <r>
      <rPr>
        <sz val="11"/>
        <color theme="1"/>
        <rFont val="Calibri"/>
        <family val="2"/>
        <scheme val="minor"/>
      </rPr>
      <t/>
    </r>
  </si>
  <si>
    <t>Roof sunbathing</t>
  </si>
  <si>
    <r>
      <rPr>
        <sz val="22"/>
        <rFont val="Helvetica"/>
        <family val="2"/>
      </rPr>
      <t>≡</t>
    </r>
    <r>
      <rPr>
        <b/>
        <sz val="22"/>
        <rFont val="Helvetica"/>
        <family val="2"/>
      </rPr>
      <t xml:space="preserve">    </t>
    </r>
    <r>
      <rPr>
        <sz val="14"/>
        <rFont val="Helvetica"/>
        <family val="2"/>
      </rPr>
      <t>PACK 47019</t>
    </r>
    <r>
      <rPr>
        <sz val="11"/>
        <color theme="1"/>
        <rFont val="Calibri"/>
        <family val="2"/>
        <scheme val="minor"/>
      </rPr>
      <t/>
    </r>
  </si>
  <si>
    <t>Electrical winch instead of the manual one for main halyard and reefing lines</t>
  </si>
  <si>
    <r>
      <rPr>
        <sz val="22"/>
        <rFont val="Helvetica"/>
        <family val="2"/>
      </rPr>
      <t>≡</t>
    </r>
    <r>
      <rPr>
        <b/>
        <sz val="22"/>
        <rFont val="Helvetica"/>
        <family val="2"/>
      </rPr>
      <t xml:space="preserve">    </t>
    </r>
    <r>
      <rPr>
        <sz val="14"/>
        <rFont val="Helvetica"/>
        <family val="2"/>
      </rPr>
      <t>PACK 47018</t>
    </r>
    <r>
      <rPr>
        <sz val="11"/>
        <color theme="1"/>
        <rFont val="Calibri"/>
        <family val="2"/>
        <scheme val="minor"/>
      </rPr>
      <t/>
    </r>
  </si>
  <si>
    <t>Bow thruster 12V with dedicated batterie and charger</t>
  </si>
  <si>
    <r>
      <rPr>
        <sz val="22"/>
        <rFont val="Helvetica"/>
        <family val="2"/>
      </rPr>
      <t>≡</t>
    </r>
    <r>
      <rPr>
        <b/>
        <sz val="22"/>
        <rFont val="Helvetica"/>
        <family val="2"/>
      </rPr>
      <t xml:space="preserve">    </t>
    </r>
    <r>
      <rPr>
        <sz val="14"/>
        <rFont val="Helvetica"/>
        <family val="2"/>
      </rPr>
      <t>PACK 47017</t>
    </r>
    <r>
      <rPr>
        <sz val="11"/>
        <color theme="1"/>
        <rFont val="Calibri"/>
        <family val="2"/>
        <scheme val="minor"/>
      </rPr>
      <t/>
    </r>
  </si>
  <si>
    <t>LED interior lights</t>
  </si>
  <si>
    <r>
      <rPr>
        <sz val="22"/>
        <rFont val="Helvetica"/>
        <family val="2"/>
      </rPr>
      <t>≡</t>
    </r>
    <r>
      <rPr>
        <b/>
        <sz val="22"/>
        <rFont val="Helvetica"/>
        <family val="2"/>
      </rPr>
      <t xml:space="preserve">    </t>
    </r>
    <r>
      <rPr>
        <sz val="14"/>
        <rFont val="Helvetica"/>
        <family val="2"/>
      </rPr>
      <t>PACK 47016</t>
    </r>
    <r>
      <rPr>
        <sz val="11"/>
        <color theme="1"/>
        <rFont val="Calibri"/>
        <family val="2"/>
        <scheme val="minor"/>
      </rPr>
      <t/>
    </r>
  </si>
  <si>
    <t>LED navigation lights</t>
  </si>
  <si>
    <r>
      <rPr>
        <sz val="22"/>
        <rFont val="Helvetica"/>
        <family val="2"/>
      </rPr>
      <t>≡</t>
    </r>
    <r>
      <rPr>
        <b/>
        <sz val="22"/>
        <rFont val="Helvetica"/>
        <family val="2"/>
      </rPr>
      <t xml:space="preserve">    </t>
    </r>
    <r>
      <rPr>
        <sz val="14"/>
        <rFont val="Helvetica"/>
        <family val="2"/>
      </rPr>
      <t>PACK 47015</t>
    </r>
    <r>
      <rPr>
        <sz val="11"/>
        <color theme="1"/>
        <rFont val="Calibri"/>
        <family val="2"/>
        <scheme val="minor"/>
      </rPr>
      <t/>
    </r>
  </si>
  <si>
    <t>Mooring kit (4 mooring lines and 6 fenders)</t>
  </si>
  <si>
    <r>
      <rPr>
        <sz val="22"/>
        <rFont val="Helvetica"/>
        <family val="2"/>
      </rPr>
      <t>≡</t>
    </r>
    <r>
      <rPr>
        <b/>
        <sz val="22"/>
        <rFont val="Helvetica"/>
        <family val="2"/>
      </rPr>
      <t xml:space="preserve">    </t>
    </r>
    <r>
      <rPr>
        <sz val="14"/>
        <rFont val="Helvetica"/>
        <family val="2"/>
      </rPr>
      <t>PACK 47014</t>
    </r>
    <r>
      <rPr>
        <sz val="11"/>
        <color theme="1"/>
        <rFont val="Calibri"/>
        <family val="2"/>
        <scheme val="minor"/>
      </rPr>
      <t/>
    </r>
  </si>
  <si>
    <t>Folding propeller</t>
  </si>
  <si>
    <r>
      <rPr>
        <sz val="22"/>
        <rFont val="Helvetica"/>
        <family val="2"/>
      </rPr>
      <t>≡</t>
    </r>
    <r>
      <rPr>
        <b/>
        <sz val="22"/>
        <rFont val="Helvetica"/>
        <family val="2"/>
      </rPr>
      <t xml:space="preserve">    </t>
    </r>
    <r>
      <rPr>
        <sz val="14"/>
        <rFont val="Helvetica"/>
        <family val="2"/>
      </rPr>
      <t>PACK 47013</t>
    </r>
    <r>
      <rPr>
        <sz val="11"/>
        <color theme="1"/>
        <rFont val="Calibri"/>
        <family val="2"/>
        <scheme val="minor"/>
      </rPr>
      <t/>
    </r>
  </si>
  <si>
    <t>Interior and exterior upholstery</t>
  </si>
  <si>
    <r>
      <rPr>
        <sz val="22"/>
        <rFont val="Helvetica"/>
        <family val="2"/>
      </rPr>
      <t>≡</t>
    </r>
    <r>
      <rPr>
        <b/>
        <sz val="22"/>
        <rFont val="Helvetica"/>
        <family val="2"/>
      </rPr>
      <t xml:space="preserve">    </t>
    </r>
    <r>
      <rPr>
        <sz val="14"/>
        <rFont val="Helvetica"/>
        <family val="2"/>
      </rPr>
      <t>PACK 47012</t>
    </r>
    <r>
      <rPr>
        <sz val="11"/>
        <color theme="1"/>
        <rFont val="Calibri"/>
        <family val="2"/>
        <scheme val="minor"/>
      </rPr>
      <t/>
    </r>
  </si>
  <si>
    <t>Transom swimming ladder and cold water shower on portside</t>
  </si>
  <si>
    <r>
      <rPr>
        <sz val="22"/>
        <rFont val="Helvetica"/>
        <family val="2"/>
      </rPr>
      <t>≡</t>
    </r>
    <r>
      <rPr>
        <b/>
        <sz val="22"/>
        <rFont val="Helvetica"/>
        <family val="2"/>
      </rPr>
      <t xml:space="preserve">    </t>
    </r>
    <r>
      <rPr>
        <sz val="14"/>
        <rFont val="Helvetica"/>
        <family val="2"/>
      </rPr>
      <t>PACK 47011</t>
    </r>
    <r>
      <rPr>
        <sz val="11"/>
        <color theme="1"/>
        <rFont val="Calibri"/>
        <family val="2"/>
        <scheme val="minor"/>
      </rPr>
      <t/>
    </r>
  </si>
  <si>
    <t>Holding tanks</t>
  </si>
  <si>
    <r>
      <rPr>
        <sz val="22"/>
        <rFont val="Helvetica"/>
        <family val="2"/>
      </rPr>
      <t>≡</t>
    </r>
    <r>
      <rPr>
        <b/>
        <sz val="22"/>
        <rFont val="Helvetica"/>
        <family val="2"/>
      </rPr>
      <t xml:space="preserve">    </t>
    </r>
    <r>
      <rPr>
        <sz val="14"/>
        <rFont val="Helvetica"/>
        <family val="2"/>
      </rPr>
      <t>PACK 47010</t>
    </r>
    <r>
      <rPr>
        <sz val="11"/>
        <color theme="1"/>
        <rFont val="Calibri"/>
        <family val="2"/>
        <scheme val="minor"/>
      </rPr>
      <t/>
    </r>
  </si>
  <si>
    <t>Electrical fresh water toilet</t>
  </si>
  <si>
    <r>
      <rPr>
        <sz val="22"/>
        <rFont val="Helvetica"/>
        <family val="2"/>
      </rPr>
      <t>≡</t>
    </r>
    <r>
      <rPr>
        <b/>
        <sz val="22"/>
        <rFont val="Helvetica"/>
        <family val="2"/>
      </rPr>
      <t xml:space="preserve">    </t>
    </r>
    <r>
      <rPr>
        <sz val="14"/>
        <rFont val="Helvetica"/>
        <family val="2"/>
      </rPr>
      <t>PACK 47009</t>
    </r>
    <r>
      <rPr>
        <sz val="11"/>
        <color theme="1"/>
        <rFont val="Calibri"/>
        <family val="2"/>
        <scheme val="minor"/>
      </rPr>
      <t/>
    </r>
  </si>
  <si>
    <t>Cabin curtains</t>
  </si>
  <si>
    <r>
      <rPr>
        <sz val="22"/>
        <rFont val="Helvetica"/>
        <family val="2"/>
      </rPr>
      <t>≡</t>
    </r>
    <r>
      <rPr>
        <b/>
        <sz val="22"/>
        <rFont val="Helvetica"/>
        <family val="2"/>
      </rPr>
      <t xml:space="preserve">    </t>
    </r>
    <r>
      <rPr>
        <sz val="14"/>
        <rFont val="Helvetica"/>
        <family val="2"/>
      </rPr>
      <t>PACK 47008</t>
    </r>
    <r>
      <rPr>
        <sz val="11"/>
        <color theme="1"/>
        <rFont val="Calibri"/>
        <family val="2"/>
        <scheme val="minor"/>
      </rPr>
      <t/>
    </r>
  </si>
  <si>
    <r>
      <rPr>
        <sz val="22"/>
        <rFont val="Helvetica"/>
        <family val="2"/>
      </rPr>
      <t>≡</t>
    </r>
    <r>
      <rPr>
        <b/>
        <sz val="22"/>
        <rFont val="Helvetica"/>
        <family val="2"/>
      </rPr>
      <t xml:space="preserve">    </t>
    </r>
    <r>
      <rPr>
        <sz val="14"/>
        <rFont val="Helvetica"/>
        <family val="2"/>
      </rPr>
      <t>PACK 47007</t>
    </r>
    <r>
      <rPr>
        <sz val="11"/>
        <color theme="1"/>
        <rFont val="Calibri"/>
        <family val="2"/>
        <scheme val="minor"/>
      </rPr>
      <t/>
    </r>
  </si>
  <si>
    <r>
      <rPr>
        <sz val="22"/>
        <rFont val="Helvetica"/>
        <family val="2"/>
      </rPr>
      <t>≡</t>
    </r>
    <r>
      <rPr>
        <b/>
        <sz val="22"/>
        <rFont val="Helvetica"/>
        <family val="2"/>
      </rPr>
      <t xml:space="preserve">    </t>
    </r>
    <r>
      <rPr>
        <sz val="14"/>
        <rFont val="Helvetica"/>
        <family val="2"/>
      </rPr>
      <t>PACK 47006</t>
    </r>
    <r>
      <rPr>
        <sz val="11"/>
        <color theme="1"/>
        <rFont val="Calibri"/>
        <family val="2"/>
        <scheme val="minor"/>
      </rPr>
      <t/>
    </r>
  </si>
  <si>
    <r>
      <rPr>
        <sz val="22"/>
        <rFont val="Helvetica"/>
        <family val="2"/>
      </rPr>
      <t>≡</t>
    </r>
    <r>
      <rPr>
        <b/>
        <sz val="22"/>
        <rFont val="Helvetica"/>
        <family val="2"/>
      </rPr>
      <t xml:space="preserve">    </t>
    </r>
    <r>
      <rPr>
        <sz val="14"/>
        <rFont val="Helvetica"/>
        <family val="2"/>
      </rPr>
      <t>PACK 47005</t>
    </r>
    <r>
      <rPr>
        <sz val="11"/>
        <color theme="1"/>
        <rFont val="Calibri"/>
        <family val="2"/>
        <scheme val="minor"/>
      </rPr>
      <t/>
    </r>
  </si>
  <si>
    <r>
      <rPr>
        <sz val="22"/>
        <rFont val="Helvetica"/>
        <family val="2"/>
      </rPr>
      <t>≡</t>
    </r>
    <r>
      <rPr>
        <b/>
        <sz val="22"/>
        <rFont val="Helvetica"/>
        <family val="2"/>
      </rPr>
      <t xml:space="preserve">    </t>
    </r>
    <r>
      <rPr>
        <sz val="14"/>
        <rFont val="Helvetica"/>
        <family val="2"/>
      </rPr>
      <t>PACK 47004</t>
    </r>
    <r>
      <rPr>
        <sz val="11"/>
        <color theme="1"/>
        <rFont val="Calibri"/>
        <family val="2"/>
        <scheme val="minor"/>
      </rPr>
      <t/>
    </r>
  </si>
  <si>
    <t xml:space="preserve">Dacron self tacking jib on furler with UV stripe </t>
  </si>
  <si>
    <r>
      <rPr>
        <sz val="22"/>
        <rFont val="Helvetica"/>
        <family val="2"/>
      </rPr>
      <t>≡</t>
    </r>
    <r>
      <rPr>
        <b/>
        <sz val="22"/>
        <rFont val="Helvetica"/>
        <family val="2"/>
      </rPr>
      <t xml:space="preserve">    </t>
    </r>
    <r>
      <rPr>
        <sz val="14"/>
        <rFont val="Helvetica"/>
        <family val="2"/>
      </rPr>
      <t>PACK 47003</t>
    </r>
    <r>
      <rPr>
        <sz val="11"/>
        <color theme="1"/>
        <rFont val="Calibri"/>
        <family val="2"/>
        <scheme val="minor"/>
      </rPr>
      <t/>
    </r>
  </si>
  <si>
    <t xml:space="preserve">Dacron genoa on furler with UV stripe </t>
  </si>
  <si>
    <r>
      <rPr>
        <sz val="22"/>
        <rFont val="Helvetica"/>
        <family val="2"/>
      </rPr>
      <t>≡</t>
    </r>
    <r>
      <rPr>
        <b/>
        <sz val="22"/>
        <rFont val="Helvetica"/>
        <family val="2"/>
      </rPr>
      <t xml:space="preserve">    </t>
    </r>
    <r>
      <rPr>
        <sz val="14"/>
        <rFont val="Helvetica"/>
        <family val="2"/>
      </rPr>
      <t>PACK 47002</t>
    </r>
    <r>
      <rPr>
        <sz val="11"/>
        <color theme="1"/>
        <rFont val="Calibri"/>
        <family val="2"/>
        <scheme val="minor"/>
      </rPr>
      <t/>
    </r>
  </si>
  <si>
    <t>Dacron top square full batten main sail with ball bearings car</t>
  </si>
  <si>
    <r>
      <rPr>
        <sz val="22"/>
        <rFont val="Helvetica"/>
        <family val="2"/>
      </rPr>
      <t>≡</t>
    </r>
    <r>
      <rPr>
        <b/>
        <sz val="22"/>
        <rFont val="Helvetica"/>
        <family val="2"/>
      </rPr>
      <t xml:space="preserve">    </t>
    </r>
    <r>
      <rPr>
        <sz val="14"/>
        <rFont val="Helvetica"/>
        <family val="2"/>
      </rPr>
      <t>PACK 47001</t>
    </r>
  </si>
  <si>
    <t>ESSENTIAL</t>
  </si>
  <si>
    <t>PACKS SPECIFICATION</t>
  </si>
  <si>
    <t>"PREMIUM" Pack</t>
  </si>
  <si>
    <t>"ESSENTIAL" Pack</t>
  </si>
  <si>
    <r>
      <t>5</t>
    </r>
    <r>
      <rPr>
        <vertAlign val="superscript"/>
        <sz val="14"/>
        <rFont val="Helvetica"/>
        <family val="2"/>
      </rPr>
      <t>th</t>
    </r>
    <r>
      <rPr>
        <sz val="14"/>
        <rFont val="Helvetica"/>
        <family val="2"/>
      </rPr>
      <t xml:space="preserve"> Front cabin starboard side</t>
    </r>
  </si>
  <si>
    <r>
      <t>4</t>
    </r>
    <r>
      <rPr>
        <vertAlign val="superscript"/>
        <sz val="14"/>
        <rFont val="Helvetica"/>
        <family val="2"/>
      </rPr>
      <t>th</t>
    </r>
    <r>
      <rPr>
        <sz val="14"/>
        <rFont val="Helvetica"/>
        <family val="2"/>
      </rPr>
      <t xml:space="preserve"> Front cabin port side</t>
    </r>
  </si>
  <si>
    <t>ADDITIONNAL ACCOMMODATIONS</t>
  </si>
  <si>
    <t>NEEL 47 │ 4 double cabins - 3 heads</t>
  </si>
  <si>
    <t>NEEL 47 │ 3 cabins - 3 heads</t>
  </si>
  <si>
    <t>PRICE LIST € EX VAT</t>
  </si>
  <si>
    <t>ORDER FORM</t>
  </si>
  <si>
    <r>
      <rPr>
        <b/>
        <sz val="14"/>
        <rFont val="Helvetica"/>
      </rPr>
      <t xml:space="preserve">Spinnaker : </t>
    </r>
    <r>
      <rPr>
        <sz val="14"/>
        <rFont val="Helvetica"/>
        <family val="2"/>
      </rPr>
      <t xml:space="preserve">
a - Rouge NEEL
b - White</t>
    </r>
  </si>
  <si>
    <t>PRICE LIST</t>
  </si>
  <si>
    <t>TARIF</t>
  </si>
  <si>
    <t>DEVIS</t>
  </si>
  <si>
    <t>QUOTE</t>
  </si>
  <si>
    <t>Extra 9' chart plotter ZEUS 3S at nav station</t>
  </si>
  <si>
    <t>Extra 12' chart plotter ZEUS 3S at nav station</t>
  </si>
  <si>
    <t>Halo 20+ B&amp;G Radar with support in the mast</t>
  </si>
  <si>
    <t>OPT 43 NA004
OPT 43 NA005</t>
  </si>
  <si>
    <t>Volvo 60 HP engine sail drive │ 1 set of service gel batteries 12V total 495/H │ 1x 12V engine battery 50A Optima │ Self tacking jib fitting │ Foresail halyards with lashing │ Head, washbasin and hot / cold water shower │ Reading lamps with USB socket │ 160 liters fridge and 53 liters freezer │ Pressurized hot and cold fresh water │ 60L water heater │ 2-burners gas hob and gas oven with grill │ "dinner" cockpit table and saloon table │ Front lockers for propane and mooring kit │2 bow trampolines │ Anchor locker │ Inox anchor roller on the bow │ Transom ladder │ GRP sandwich infusion │ Hull gel coat light grey RAL 7047 │ Woodwork in ALPI</t>
  </si>
  <si>
    <t>Audio Fusion Apollo 770</t>
  </si>
  <si>
    <t>TV 40' including antenna on top of mast</t>
  </si>
  <si>
    <t>Radar Halo 20+ B&amp;G avec support</t>
  </si>
  <si>
    <r>
      <t xml:space="preserve">Réseau </t>
    </r>
    <r>
      <rPr>
        <sz val="14"/>
        <color theme="1"/>
        <rFont val="Helvetica"/>
      </rPr>
      <t xml:space="preserve">230 </t>
    </r>
    <r>
      <rPr>
        <sz val="14"/>
        <color theme="1"/>
        <rFont val="Helvetica"/>
        <family val="2"/>
      </rPr>
      <t>V : 6 x prises 230 V + ligne de quai 25 m, chargeur batteries service, chargeur batterie moteur 15 A</t>
    </r>
  </si>
  <si>
    <t>Combi 230 V / 12 V puissance 2 000 W / 80 A</t>
  </si>
  <si>
    <t>Guindeau électrique 12 V commande à pied</t>
  </si>
  <si>
    <t>230 V network: 6 x 230 V outlets + 25 m shore line, service battery charger, 15 A engine battery charger</t>
  </si>
  <si>
    <t>Combi 230 V / 12 V power 2 000 W / 80 A</t>
  </si>
  <si>
    <t xml:space="preserve">Electrical windlass 12 V </t>
  </si>
  <si>
    <t>Propulseur d'étrave 12 V avec batterie et chargeur dédiés</t>
  </si>
  <si>
    <t>Combi 3 000 W / 120 A à la place du combi 2 000 W / 80 A</t>
  </si>
  <si>
    <t>Combi 3 000 W / 120 A (à la place combi 2 000 / 80 A) + 1 batterie 165 A supplémentaire</t>
  </si>
  <si>
    <t>Climatisation partielle 31 000 BTU (carré et suite propriétaire) type eau glacée centralisée / recyclage de l'air / réversible</t>
  </si>
  <si>
    <t>Climatisation totale 43 000 BTU (carré, suite propriétaire et flotteurs) type eau glacée centralisée / recyclage de l'air / réversible</t>
  </si>
  <si>
    <t>Dessalinisateur FREEDOM Dessalator 12 V débit 100 L/H</t>
  </si>
  <si>
    <t>Dessalinisateur PRO160 Dessalator 230 V débit 160 L/H</t>
  </si>
  <si>
    <t>3 x panneaux solaires SOLBIAN sur avant roof (débit total 354 W)</t>
  </si>
  <si>
    <t>3 x panneaux solaires SOLBIAN entre roof et poste de barre (débit total 354 W)</t>
  </si>
  <si>
    <t>Générateur 8-9 Kw (selon fournisseur) + combi 3 000 W / 120 A</t>
  </si>
  <si>
    <t>Réseau principal 60 HZ/ 6 prises en 110 V + batteries, jauges, tableaux  (le chauffe eau passe en 110 V) + PC quai 50 A</t>
  </si>
  <si>
    <t>Combi 2 000W / 80 A</t>
  </si>
  <si>
    <t>Quattro 3 000 W / 120 A</t>
  </si>
  <si>
    <t>Générateur 8-9Kw (selon fournisseur) + Quattro 3 000 W</t>
  </si>
  <si>
    <t>Prise 110 V en saillie dans meuble tiroirs de la cuisine pour four à micro-ondes encastré dans meuble dédié</t>
  </si>
  <si>
    <r>
      <rPr>
        <b/>
        <sz val="14"/>
        <rFont val="Helvetica"/>
      </rPr>
      <t xml:space="preserve">Pack électronique B&amp;G
</t>
    </r>
    <r>
      <rPr>
        <sz val="14"/>
        <rFont val="Helvetica"/>
      </rPr>
      <t>1 x Ecran ZEUS 3S  multifonction 12"
Carte Navionix Gold excell 9 et Wifi Gofree
2 x Triton (loch-sondeur-girouette-anémomète) USB tracking pour ordinateur
Pilote automatique gyro avec capteur angle de barre et 2 pupitres de commande
VHF Cortex avec AIS combinée : combiné filaire table à carte et combiné sans fil déporté au poste de barre, répétiteur au poste de barre</t>
    </r>
  </si>
  <si>
    <r>
      <rPr>
        <b/>
        <sz val="14"/>
        <rFont val="Helvetica"/>
      </rPr>
      <t>Electronic Pack B&amp;G</t>
    </r>
    <r>
      <rPr>
        <sz val="14"/>
        <rFont val="Helvetica"/>
      </rPr>
      <t xml:space="preserve">
1 chartplotter ZEUS 3S multifonction 12'
Navionics Gold excell 9 card &amp; Wifi Gofree
2 x Triton ( loch-sounder-wind)
USB Tracking pour ordinateur
Autopilot gyro Rudder angle with 2 autopilot control stations
VHF CORTEX with AIS and with repetitor at the helm station                                                                                                                                     </t>
    </r>
  </si>
  <si>
    <t>HIGHFIELD dinghy Alu/Hypalon 3,1 m Ultra Light with 6 HP outboard engine</t>
  </si>
  <si>
    <t>20% pour confirmation de la commande</t>
  </si>
  <si>
    <t>10% Solde à la sortie d'usine La Rochelle</t>
  </si>
  <si>
    <t>Generator 8-9 Kw (as per supplier) + combi 3 000 W / 120 A</t>
  </si>
  <si>
    <t>Combi 3 000 W / 120 A instead of combi 2 000 W / 80 A</t>
  </si>
  <si>
    <t>Combi multiplus 3 000 W / 120 A (instead of combi 2 000 / 80 A) + 1 battery 165 A</t>
  </si>
  <si>
    <t>Total air conditioning 43 000 BTU (main deck, owner suite and amas) centralized chilled water / air recycling / reversible</t>
  </si>
  <si>
    <t xml:space="preserve">Watermaker 100 L/H 12 V Dessalator FREEDOM </t>
  </si>
  <si>
    <t>Watermaker 160 L/H 220 V Dessalator Pro160</t>
  </si>
  <si>
    <t>Main network 60 HZ/ 6 outlets in 110 V + batteries, gauges, panels (the water heater goes in 110 V) + PC platform 50 A</t>
  </si>
  <si>
    <t>Combi 2 000 W / 80 A</t>
  </si>
  <si>
    <t>Generator 8-9Kw (as per suppliers) + combi 3 000 W</t>
  </si>
  <si>
    <t>110 V outlet in kitchen drawer cabinet for microwave oven (Requires generator or combi 3 000 W)</t>
  </si>
  <si>
    <t>20% to confirm the order</t>
  </si>
  <si>
    <r>
      <rPr>
        <b/>
        <sz val="16"/>
        <color rgb="FFC00000"/>
        <rFont val="Helvetica"/>
      </rPr>
      <t>NEEL 47</t>
    </r>
    <r>
      <rPr>
        <b/>
        <sz val="16"/>
        <rFont val="Helvetica"/>
      </rPr>
      <t xml:space="preserve"> PRICE LIST € EX VAT</t>
    </r>
  </si>
  <si>
    <r>
      <rPr>
        <b/>
        <sz val="16"/>
        <color rgb="FFC00000"/>
        <rFont val="Helvetica"/>
      </rPr>
      <t>NEEL 47</t>
    </r>
    <r>
      <rPr>
        <b/>
        <sz val="16"/>
        <rFont val="Helvetica"/>
      </rPr>
      <t xml:space="preserve"> TARIF € HT</t>
    </r>
  </si>
  <si>
    <t>10% Ex-factory LA ROCHELLE</t>
  </si>
  <si>
    <t>Winch électrique à la place d'un winch manuel POUR LA DRISSE DE GV</t>
  </si>
  <si>
    <t>COTATION / BON DE COMMANDE</t>
  </si>
  <si>
    <t>€ TOTAL HT</t>
  </si>
  <si>
    <t>€ TOTAL TTC</t>
  </si>
  <si>
    <t>QUOTATION / ORDER FORM</t>
  </si>
  <si>
    <t>Moteur Volvo 60 ch Sail drive │ 1 jeu 3 batteries services 12 V gel total 495 A │ 1 batterie Optima démarrage 12 V de 50 A │ Système autovireur pour trinquette │ Drisses de voile d'avant sur lashing │ Salle d'eau lavabo et douche eau chaude / eau froide │ Liseuses avec prise USB │ Réfrigérateur 160 litres et conservateur 53 L │ Eau chaude et eau froide sous pression │ Chauffe eau 60 L │ Plaque de cuisson gaz 2 feux et four à gaz avec grill │ Table de cockpit "dîner" et table de carré │ Coffre à gaz et mouillage │ Trampoline en 2 parties │ Baille à mouillage │ Davier d'ancre inox intégré dans la delphinière │ Echelle de bain │ Construction composite sandwich infusion │ Gel coat de coque gris clair RAL 7047 │ Menuiseries ALPI</t>
  </si>
  <si>
    <t>Ventilateur électrique (8 maximum) / prix par ventilateur</t>
  </si>
  <si>
    <t>Sommiers à latte pour cabines invités (prix pour les deux cabines)</t>
  </si>
  <si>
    <r>
      <t xml:space="preserve">Prise 110 V en saillie dans meuble tiroirs de la cuisine pour lave vaisselle 6 couverts </t>
    </r>
    <r>
      <rPr>
        <i/>
        <sz val="12"/>
        <color theme="1"/>
        <rFont val="Helvetica"/>
      </rPr>
      <t>(Nécessite générateur ou combi 3 000 W)</t>
    </r>
  </si>
  <si>
    <r>
      <t xml:space="preserve">Prise 110 V en saillie dans compartiment technique pour lave linge 3 kg installé dans compartiment technique </t>
    </r>
    <r>
      <rPr>
        <i/>
        <sz val="12"/>
        <color theme="1"/>
        <rFont val="Helvetica"/>
      </rPr>
      <t>(Nécessite générateur ou combi 3 000 W)</t>
    </r>
  </si>
  <si>
    <r>
      <t xml:space="preserve">Climatisation totale 43 000 BTU (carré et suite propriétaire + les deux flotteurs (cabines 2 et 3) type eau glacée centralisée réversible en 230 V - 60 Hz </t>
    </r>
    <r>
      <rPr>
        <i/>
        <sz val="12"/>
        <color theme="1"/>
        <rFont val="Helvetica"/>
      </rPr>
      <t>(Nécessite générateur)</t>
    </r>
  </si>
  <si>
    <t>Taxe de déconstruction (bateaux français uniquement) :
- pour livraison 2023 : 1 643 €
- pour livraison 2024 : 1 807 €</t>
  </si>
  <si>
    <t>Powered fan (maximum 8) / price per unit</t>
  </si>
  <si>
    <t>Slatted bed bases for the 2 guest cabins</t>
  </si>
  <si>
    <r>
      <t xml:space="preserve">110 V outlet in kitchen drawer for 6 place setting dishwasher </t>
    </r>
    <r>
      <rPr>
        <i/>
        <sz val="12"/>
        <rFont val="Helvetica"/>
      </rPr>
      <t>(Requires generator or combi 3 000 W)</t>
    </r>
  </si>
  <si>
    <r>
      <t>110 V outlet in technical compartment for washing machine 3 kg</t>
    </r>
    <r>
      <rPr>
        <i/>
        <sz val="12"/>
        <rFont val="Helvetica"/>
      </rPr>
      <t xml:space="preserve"> (Requires generator or combi 3 000 W)</t>
    </r>
  </si>
  <si>
    <t>Deconstruction taxes for french boats only :
- 2023 delivery : 1 283 €
- 2024 delivery : 1 411 €</t>
  </si>
  <si>
    <t>Salon, cuisine, espace table à carte et cabine master en teck synthétique</t>
  </si>
  <si>
    <t xml:space="preserve">Synthetic teak in saloon, kitchen, chart table &amp; Master cabin </t>
  </si>
  <si>
    <t>REF :</t>
  </si>
  <si>
    <t>Concessionnaire :</t>
  </si>
  <si>
    <t>Client final :</t>
  </si>
  <si>
    <r>
      <rPr>
        <sz val="22"/>
        <color rgb="FFC00000"/>
        <rFont val="Helvetica"/>
      </rPr>
      <t xml:space="preserve">≡ </t>
    </r>
    <r>
      <rPr>
        <b/>
        <sz val="10"/>
        <color rgb="FFC00000"/>
        <rFont val="Helvetica"/>
      </rPr>
      <t>DOIT ÊTRE DEFINI A LA COMMANDE</t>
    </r>
  </si>
  <si>
    <r>
      <rPr>
        <sz val="16"/>
        <color rgb="FFC00000"/>
        <rFont val="Helvetica"/>
      </rPr>
      <t>■</t>
    </r>
    <r>
      <rPr>
        <sz val="12"/>
        <color rgb="FFC00000"/>
        <rFont val="Helvetica"/>
      </rPr>
      <t xml:space="preserve"> </t>
    </r>
    <r>
      <rPr>
        <b/>
        <sz val="10"/>
        <color rgb="FFC00000"/>
        <rFont val="Helvetica"/>
      </rPr>
      <t>OPTIONS DEVANT ÊTRE COMMANDÉES AU PLUS TARD 6 MOIS AVANT LA DATE PREVISIONNELLE DE LIVRAISON</t>
    </r>
  </si>
  <si>
    <t>TVA 20 %</t>
  </si>
  <si>
    <t>CONCESSIONNAIRE</t>
  </si>
  <si>
    <t xml:space="preserve">REF : </t>
  </si>
  <si>
    <t>Dealer :</t>
  </si>
  <si>
    <t>Final Customer :</t>
  </si>
  <si>
    <r>
      <rPr>
        <sz val="22"/>
        <color rgb="FFC00000"/>
        <rFont val="Helvetica"/>
      </rPr>
      <t xml:space="preserve">≡ </t>
    </r>
    <r>
      <rPr>
        <b/>
        <sz val="10"/>
        <color rgb="FFC00000"/>
        <rFont val="Helvetica"/>
      </rPr>
      <t>TO BE DEFINED AT THE ORDER</t>
    </r>
  </si>
  <si>
    <r>
      <rPr>
        <sz val="16"/>
        <color rgb="FFC00000"/>
        <rFont val="Helvetica"/>
      </rPr>
      <t>■</t>
    </r>
    <r>
      <rPr>
        <sz val="12"/>
        <color rgb="FFC00000"/>
        <rFont val="Helvetica"/>
      </rPr>
      <t xml:space="preserve"> </t>
    </r>
    <r>
      <rPr>
        <b/>
        <sz val="10"/>
        <color rgb="FFC00000"/>
        <rFont val="Helvetica"/>
      </rPr>
      <t>TO BE DEFINED 6 MONTHS BEFORE EXPECTED DELIVERY</t>
    </r>
  </si>
  <si>
    <t>20% a month before start of lamination</t>
  </si>
  <si>
    <t>50% 4 weeks before your boat out of the factory</t>
  </si>
  <si>
    <t>20% un mois avant le début du moulage composite</t>
  </si>
  <si>
    <t>50% 4 semaines avant sortie d'usine</t>
  </si>
  <si>
    <t>NEEL 47 Tarif AVRIL 2023 - NEEL-TRIMARANS</t>
  </si>
  <si>
    <t xml:space="preserve">NEEL 47 Price-List APRIL 2023 - NEEL TRIMARANS </t>
  </si>
  <si>
    <t>Products sold under reserve of property. The orders will be executed according to the particular conditions and the general conditions of sale (see in particular the clause of reserve of property) « This order form reflects the result of a discussion between the client and the shipyard to define the type of vessel and its level of equipment ».</t>
  </si>
  <si>
    <t>€ TOTAL Ex-VAT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</si>
</sst>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F_-;\-* #,##0.00\ _F_-;_-* &quot;-&quot;??\ _F_-;_-@_-"/>
    <numFmt numFmtId="165" formatCode="_-* #,##0.00\ [$€-1]_-;\-* #,##0.00\ [$€-1]_-;_-* &quot;-&quot;??\ [$€-1]_-"/>
    <numFmt numFmtId="166" formatCode="#,##0\ &quot;€&quot;"/>
    <numFmt numFmtId="167" formatCode="_-* #,##0\ &quot;€&quot;_-;\-* #,##0\ &quot;€&quot;_-;_-* &quot;-&quot;??\ &quot;€&quot;_-;_-@_-"/>
    <numFmt numFmtId="168" formatCode="_-* #,##0\ _F_-;\-* #,##0\ _F_-;_-* &quot;-&quot;??\ _F_-;_-@_-"/>
    <numFmt numFmtId="169" formatCode="[$-40C]mmmm\-yy;@"/>
    <numFmt numFmtId="170" formatCode="[$-F800]dddd\,\ mmmm\ dd\,\ yyyy"/>
    <numFmt numFmtId="171" formatCode="[$-40C]dd\-mmm\-yy;@"/>
    <numFmt numFmtId="172" formatCode="[$-409]dd\-mmm\-yy;@"/>
    <numFmt numFmtId="173" formatCode="_-* #,##0\ _€_-;\-* #,##0\ _€_-;_-* &quot;-&quot;??\ _€_-;_-@_-"/>
    <numFmt numFmtId="174" formatCode="[$-409]mmmm\-yy;@"/>
  </numFmts>
  <fonts count="55" x14ac:knownFonts="1">
    <font>
      <sz val="10"/>
      <name val="Arial"/>
    </font>
    <font>
      <sz val="11"/>
      <color theme="1"/>
      <name val="Calibri"/>
      <family val="2"/>
      <scheme val="minor"/>
    </font>
    <font>
      <sz val="10"/>
      <name val="Arial"/>
      <family val="2"/>
    </font>
    <font>
      <sz val="8"/>
      <name val="Arial"/>
      <family val="2"/>
    </font>
    <font>
      <sz val="14"/>
      <name val="Helvetica"/>
      <family val="2"/>
    </font>
    <font>
      <b/>
      <sz val="14"/>
      <name val="Helvetica"/>
      <family val="2"/>
    </font>
    <font>
      <b/>
      <sz val="12"/>
      <name val="Helvetica"/>
      <family val="2"/>
    </font>
    <font>
      <b/>
      <sz val="14"/>
      <color rgb="FFFF0000"/>
      <name val="Helvetica"/>
      <family val="2"/>
    </font>
    <font>
      <sz val="12"/>
      <name val="Helvetica"/>
      <family val="2"/>
    </font>
    <font>
      <u/>
      <sz val="14"/>
      <name val="Helvetica"/>
      <family val="2"/>
    </font>
    <font>
      <sz val="12"/>
      <color theme="1"/>
      <name val="Helvetica"/>
      <family val="2"/>
    </font>
    <font>
      <sz val="22"/>
      <name val="Helvetica"/>
      <family val="2"/>
    </font>
    <font>
      <b/>
      <sz val="22"/>
      <name val="Helvetica"/>
      <family val="2"/>
    </font>
    <font>
      <sz val="14"/>
      <color rgb="FFFF0000"/>
      <name val="Helvetica"/>
      <family val="2"/>
    </font>
    <font>
      <sz val="12"/>
      <color rgb="FFFF0000"/>
      <name val="Helvetica"/>
      <family val="2"/>
    </font>
    <font>
      <b/>
      <u/>
      <sz val="14"/>
      <name val="Helvetica"/>
      <family val="2"/>
    </font>
    <font>
      <sz val="10"/>
      <name val="Helvetica"/>
      <family val="2"/>
    </font>
    <font>
      <b/>
      <sz val="16"/>
      <name val="Helvetica"/>
      <family val="2"/>
    </font>
    <font>
      <b/>
      <sz val="16"/>
      <color rgb="FFE41B17"/>
      <name val="Helvetica"/>
      <family val="2"/>
    </font>
    <font>
      <b/>
      <sz val="12"/>
      <color theme="0"/>
      <name val="Helvetica"/>
      <family val="2"/>
    </font>
    <font>
      <sz val="14"/>
      <color rgb="FF424243"/>
      <name val="Helvetica"/>
      <family val="2"/>
    </font>
    <font>
      <vertAlign val="superscript"/>
      <sz val="14"/>
      <name val="Helvetica"/>
      <family val="2"/>
    </font>
    <font>
      <sz val="12"/>
      <name val="Helvetica"/>
    </font>
    <font>
      <b/>
      <sz val="14"/>
      <name val="Helvetica"/>
    </font>
    <font>
      <sz val="14"/>
      <name val="Helvetica"/>
    </font>
    <font>
      <sz val="22"/>
      <name val="Helvetica"/>
    </font>
    <font>
      <b/>
      <i/>
      <sz val="16"/>
      <name val="Helvetica"/>
    </font>
    <font>
      <i/>
      <sz val="12"/>
      <color theme="1"/>
      <name val="Helvetica"/>
    </font>
    <font>
      <sz val="14"/>
      <color theme="1"/>
      <name val="Helvetica"/>
      <family val="2"/>
    </font>
    <font>
      <sz val="14"/>
      <color theme="1"/>
      <name val="Helvetica"/>
    </font>
    <font>
      <b/>
      <sz val="14"/>
      <color theme="1"/>
      <name val="Helvetica"/>
    </font>
    <font>
      <sz val="22"/>
      <color theme="1"/>
      <name val="Helvetica"/>
    </font>
    <font>
      <b/>
      <i/>
      <sz val="14"/>
      <color rgb="FFFF0000"/>
      <name val="Helvetica"/>
    </font>
    <font>
      <b/>
      <sz val="14"/>
      <color rgb="FFC00000"/>
      <name val="Helvetica"/>
    </font>
    <font>
      <b/>
      <sz val="16"/>
      <name val="Helvetica"/>
    </font>
    <font>
      <b/>
      <sz val="12"/>
      <name val="Helvetica"/>
    </font>
    <font>
      <b/>
      <sz val="12"/>
      <color rgb="FFC00000"/>
      <name val="Helvetica"/>
      <family val="2"/>
    </font>
    <font>
      <b/>
      <sz val="14"/>
      <color rgb="FFC00000"/>
      <name val="Helvetica"/>
      <family val="2"/>
    </font>
    <font>
      <sz val="14"/>
      <color theme="0"/>
      <name val="Helvetica"/>
      <family val="2"/>
    </font>
    <font>
      <sz val="9"/>
      <color indexed="81"/>
      <name val="Tahoma"/>
      <family val="2"/>
    </font>
    <font>
      <b/>
      <sz val="12"/>
      <color indexed="81"/>
      <name val="Tahoma"/>
      <family val="2"/>
    </font>
    <font>
      <sz val="12"/>
      <color indexed="81"/>
      <name val="Tahoma"/>
      <family val="2"/>
    </font>
    <font>
      <b/>
      <sz val="16"/>
      <color rgb="FFC00000"/>
      <name val="Helvetica"/>
    </font>
    <font>
      <b/>
      <u/>
      <sz val="12"/>
      <color theme="0"/>
      <name val="Helvetica"/>
      <family val="2"/>
    </font>
    <font>
      <u/>
      <sz val="14"/>
      <color rgb="FFFF0000"/>
      <name val="Helvetica"/>
      <family val="2"/>
    </font>
    <font>
      <b/>
      <u/>
      <sz val="12"/>
      <name val="Helvetica"/>
      <family val="2"/>
    </font>
    <font>
      <i/>
      <sz val="12"/>
      <name val="Helvetica"/>
    </font>
    <font>
      <sz val="12"/>
      <color rgb="FFC00000"/>
      <name val="Helvetica"/>
    </font>
    <font>
      <sz val="22"/>
      <color rgb="FFC00000"/>
      <name val="Helvetica"/>
    </font>
    <font>
      <b/>
      <sz val="10"/>
      <color rgb="FFC00000"/>
      <name val="Helvetica"/>
    </font>
    <font>
      <b/>
      <i/>
      <sz val="12"/>
      <color rgb="FFC00000"/>
      <name val="Helvetica"/>
    </font>
    <font>
      <i/>
      <sz val="12"/>
      <color rgb="FFC00000"/>
      <name val="Helvetica"/>
    </font>
    <font>
      <sz val="16"/>
      <color rgb="FFC00000"/>
      <name val="Helvetica"/>
    </font>
    <font>
      <sz val="9"/>
      <color indexed="81"/>
      <name val="Tahoma"/>
      <charset val="1"/>
    </font>
    <font>
      <b/>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rgb="FF424243"/>
        <bgColor indexed="64"/>
      </patternFill>
    </fill>
    <fill>
      <patternFill patternType="solid">
        <fgColor theme="1" tint="0.249977111117893"/>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165"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cellStyleXfs>
  <cellXfs count="353">
    <xf numFmtId="0" fontId="0" fillId="0" borderId="0" xfId="0"/>
    <xf numFmtId="168" fontId="4" fillId="2" borderId="0" xfId="2" applyNumberFormat="1" applyFont="1" applyFill="1" applyBorder="1" applyAlignment="1" applyProtection="1">
      <alignment horizontal="center" vertical="center"/>
    </xf>
    <xf numFmtId="168" fontId="8" fillId="2" borderId="0" xfId="2" applyNumberFormat="1" applyFont="1" applyFill="1" applyAlignment="1" applyProtection="1">
      <alignment horizontal="center" vertical="center"/>
    </xf>
    <xf numFmtId="168" fontId="5" fillId="2" borderId="0" xfId="2" applyNumberFormat="1" applyFont="1" applyFill="1" applyBorder="1" applyAlignment="1" applyProtection="1">
      <alignment horizontal="center" vertical="center"/>
    </xf>
    <xf numFmtId="0" fontId="4" fillId="2" borderId="0" xfId="2" applyNumberFormat="1" applyFont="1" applyFill="1" applyBorder="1" applyAlignment="1" applyProtection="1">
      <alignment horizontal="center" vertical="center"/>
    </xf>
    <xf numFmtId="0" fontId="13" fillId="2" borderId="9" xfId="2" applyNumberFormat="1" applyFont="1" applyFill="1" applyBorder="1" applyAlignment="1" applyProtection="1">
      <alignment horizontal="center" vertical="center"/>
    </xf>
    <xf numFmtId="168" fontId="8" fillId="2" borderId="2" xfId="2" applyNumberFormat="1" applyFont="1" applyFill="1" applyBorder="1" applyAlignment="1" applyProtection="1">
      <alignment horizontal="center" vertical="center"/>
    </xf>
    <xf numFmtId="168" fontId="6" fillId="2" borderId="0" xfId="2" applyNumberFormat="1" applyFont="1" applyFill="1" applyAlignment="1" applyProtection="1">
      <alignment horizontal="center"/>
    </xf>
    <xf numFmtId="168" fontId="6" fillId="2" borderId="0" xfId="2" applyNumberFormat="1" applyFont="1" applyFill="1" applyAlignment="1" applyProtection="1">
      <alignment horizontal="center" vertical="center"/>
    </xf>
    <xf numFmtId="168" fontId="5" fillId="2" borderId="0" xfId="2" applyNumberFormat="1" applyFont="1" applyFill="1" applyAlignment="1" applyProtection="1">
      <alignment horizontal="center" vertical="top"/>
    </xf>
    <xf numFmtId="168" fontId="5" fillId="2" borderId="0" xfId="2" applyNumberFormat="1" applyFont="1" applyFill="1" applyAlignment="1" applyProtection="1">
      <alignment horizontal="center" vertical="center"/>
    </xf>
    <xf numFmtId="168" fontId="4" fillId="2" borderId="2" xfId="2" applyNumberFormat="1" applyFont="1" applyFill="1" applyBorder="1" applyAlignment="1" applyProtection="1">
      <alignment horizontal="right" vertical="center"/>
    </xf>
    <xf numFmtId="168" fontId="8" fillId="0" borderId="0" xfId="2" applyNumberFormat="1" applyFont="1" applyFill="1" applyAlignment="1" applyProtection="1">
      <alignment horizontal="center" vertical="center"/>
    </xf>
    <xf numFmtId="168" fontId="8" fillId="0" borderId="1" xfId="2" applyNumberFormat="1" applyFont="1" applyFill="1" applyBorder="1" applyAlignment="1" applyProtection="1">
      <alignment horizontal="center" vertical="center"/>
    </xf>
    <xf numFmtId="168" fontId="4" fillId="2" borderId="6" xfId="2" applyNumberFormat="1" applyFont="1" applyFill="1" applyBorder="1" applyAlignment="1" applyProtection="1">
      <alignment horizontal="center" vertical="center"/>
    </xf>
    <xf numFmtId="0" fontId="4" fillId="2" borderId="6" xfId="2" applyNumberFormat="1" applyFont="1" applyFill="1" applyBorder="1" applyAlignment="1" applyProtection="1">
      <alignment horizontal="center" vertical="center"/>
    </xf>
    <xf numFmtId="168" fontId="10" fillId="2" borderId="2" xfId="2" applyNumberFormat="1" applyFont="1" applyFill="1" applyBorder="1" applyAlignment="1" applyProtection="1">
      <alignment horizontal="center" vertical="center"/>
    </xf>
    <xf numFmtId="168" fontId="8" fillId="2" borderId="0" xfId="2" applyNumberFormat="1" applyFont="1" applyFill="1" applyBorder="1" applyAlignment="1" applyProtection="1">
      <alignment horizontal="center" vertical="center"/>
    </xf>
    <xf numFmtId="168" fontId="4" fillId="2" borderId="0" xfId="2" applyNumberFormat="1" applyFont="1" applyFill="1" applyAlignment="1" applyProtection="1">
      <alignment horizontal="center" vertical="center"/>
    </xf>
    <xf numFmtId="168" fontId="4" fillId="2" borderId="0" xfId="2" applyNumberFormat="1" applyFont="1" applyFill="1" applyAlignment="1" applyProtection="1">
      <alignment horizontal="center"/>
    </xf>
    <xf numFmtId="49" fontId="8" fillId="2" borderId="0" xfId="2" applyNumberFormat="1" applyFont="1" applyFill="1" applyBorder="1" applyAlignment="1" applyProtection="1">
      <alignment horizontal="center" vertical="center"/>
    </xf>
    <xf numFmtId="168" fontId="4" fillId="2" borderId="0" xfId="2" applyNumberFormat="1" applyFont="1" applyFill="1" applyAlignment="1" applyProtection="1">
      <alignment horizontal="center" vertical="top"/>
    </xf>
    <xf numFmtId="166" fontId="5" fillId="2" borderId="0" xfId="1" applyNumberFormat="1" applyFont="1" applyFill="1" applyAlignment="1" applyProtection="1">
      <alignment horizontal="center" vertical="top"/>
    </xf>
    <xf numFmtId="168" fontId="5" fillId="2" borderId="0" xfId="1" applyNumberFormat="1" applyFont="1" applyFill="1" applyAlignment="1" applyProtection="1">
      <alignment horizontal="center"/>
    </xf>
    <xf numFmtId="168" fontId="23" fillId="2" borderId="9" xfId="2" applyNumberFormat="1" applyFont="1" applyFill="1" applyBorder="1" applyAlignment="1" applyProtection="1">
      <alignment vertical="center"/>
    </xf>
    <xf numFmtId="168" fontId="32" fillId="0" borderId="9" xfId="2" applyNumberFormat="1" applyFont="1" applyFill="1" applyBorder="1" applyAlignment="1" applyProtection="1">
      <alignment horizontal="center" wrapText="1"/>
    </xf>
    <xf numFmtId="168" fontId="23" fillId="2" borderId="0" xfId="2" applyNumberFormat="1" applyFont="1" applyFill="1" applyBorder="1" applyAlignment="1" applyProtection="1">
      <alignment vertical="center"/>
    </xf>
    <xf numFmtId="168" fontId="4" fillId="2" borderId="0" xfId="2" applyNumberFormat="1" applyFont="1" applyFill="1" applyBorder="1" applyAlignment="1" applyProtection="1">
      <alignment horizontal="center" vertical="center" wrapText="1"/>
    </xf>
    <xf numFmtId="168" fontId="20" fillId="0" borderId="0" xfId="2" applyNumberFormat="1" applyFont="1" applyFill="1" applyBorder="1" applyAlignment="1" applyProtection="1">
      <alignment vertical="center" wrapText="1"/>
    </xf>
    <xf numFmtId="0" fontId="33" fillId="0" borderId="2" xfId="2" applyNumberFormat="1" applyFont="1" applyFill="1" applyBorder="1" applyAlignment="1" applyProtection="1">
      <alignment horizontal="center" vertical="center"/>
      <protection locked="0"/>
    </xf>
    <xf numFmtId="0" fontId="33" fillId="0" borderId="1" xfId="2" applyNumberFormat="1" applyFont="1" applyFill="1" applyBorder="1" applyAlignment="1" applyProtection="1">
      <alignment horizontal="center" vertical="center"/>
      <protection locked="0"/>
    </xf>
    <xf numFmtId="0" fontId="33" fillId="0" borderId="7"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7"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2" xfId="2" applyNumberFormat="1" applyFont="1" applyFill="1" applyBorder="1" applyAlignment="1" applyProtection="1">
      <alignment horizontal="center" vertical="center" wrapText="1"/>
      <protection locked="0"/>
    </xf>
    <xf numFmtId="169" fontId="33" fillId="0" borderId="0" xfId="3" applyNumberFormat="1" applyFont="1" applyAlignment="1" applyProtection="1">
      <alignment horizontal="left" vertical="center" wrapText="1"/>
      <protection locked="0"/>
    </xf>
    <xf numFmtId="0" fontId="33" fillId="2" borderId="1" xfId="2" applyNumberFormat="1" applyFont="1" applyFill="1" applyBorder="1" applyAlignment="1" applyProtection="1">
      <alignment horizontal="center" vertical="center"/>
      <protection locked="0"/>
    </xf>
    <xf numFmtId="0" fontId="33" fillId="2" borderId="2" xfId="2" applyNumberFormat="1" applyFont="1" applyFill="1" applyBorder="1" applyAlignment="1" applyProtection="1">
      <alignment horizontal="center" vertical="center"/>
      <protection locked="0"/>
    </xf>
    <xf numFmtId="0" fontId="33" fillId="0" borderId="7" xfId="3" applyFont="1" applyBorder="1" applyAlignment="1" applyProtection="1">
      <alignment horizontal="center" vertical="center"/>
      <protection locked="0"/>
    </xf>
    <xf numFmtId="0" fontId="33" fillId="0" borderId="2" xfId="3" applyFont="1" applyBorder="1" applyAlignment="1" applyProtection="1">
      <alignment horizontal="center" vertical="center" wrapText="1"/>
      <protection locked="0"/>
    </xf>
    <xf numFmtId="0" fontId="33" fillId="0" borderId="2" xfId="3" applyFont="1" applyBorder="1" applyAlignment="1" applyProtection="1">
      <alignment horizontal="center" vertical="center"/>
      <protection locked="0"/>
    </xf>
    <xf numFmtId="0" fontId="33" fillId="2" borderId="2" xfId="3"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168" fontId="4" fillId="0" borderId="2" xfId="2" applyNumberFormat="1" applyFont="1" applyFill="1" applyBorder="1" applyAlignment="1" applyProtection="1">
      <alignment horizontal="center" vertical="center" wrapText="1"/>
    </xf>
    <xf numFmtId="0" fontId="33" fillId="0" borderId="0" xfId="0" applyFont="1" applyAlignment="1" applyProtection="1">
      <alignment vertical="top" wrapText="1"/>
      <protection locked="0"/>
    </xf>
    <xf numFmtId="168" fontId="32" fillId="0" borderId="0" xfId="2" applyNumberFormat="1" applyFont="1" applyFill="1" applyBorder="1" applyAlignment="1" applyProtection="1">
      <alignment horizontal="center" wrapText="1"/>
    </xf>
    <xf numFmtId="168" fontId="13" fillId="2" borderId="9" xfId="2" applyNumberFormat="1" applyFont="1" applyFill="1" applyBorder="1" applyAlignment="1" applyProtection="1">
      <alignment horizontal="center" vertical="center"/>
    </xf>
    <xf numFmtId="168" fontId="4" fillId="2" borderId="2" xfId="2" applyNumberFormat="1" applyFont="1" applyFill="1" applyBorder="1" applyAlignment="1" applyProtection="1">
      <alignment horizontal="center" vertical="center"/>
    </xf>
    <xf numFmtId="168" fontId="4" fillId="2" borderId="1" xfId="2" applyNumberFormat="1" applyFont="1" applyFill="1" applyBorder="1" applyAlignment="1" applyProtection="1">
      <alignment horizontal="center" vertical="center"/>
    </xf>
    <xf numFmtId="0" fontId="23" fillId="2" borderId="0" xfId="0" applyFont="1" applyFill="1" applyAlignment="1" applyProtection="1">
      <alignment vertical="top" wrapText="1"/>
      <protection locked="0"/>
    </xf>
    <xf numFmtId="168" fontId="44" fillId="2" borderId="9" xfId="2" applyNumberFormat="1" applyFont="1" applyFill="1" applyBorder="1" applyAlignment="1" applyProtection="1">
      <alignment horizontal="center" vertical="center"/>
    </xf>
    <xf numFmtId="167" fontId="6" fillId="2" borderId="0" xfId="0" applyNumberFormat="1" applyFont="1" applyFill="1" applyAlignment="1">
      <alignment horizontal="center"/>
    </xf>
    <xf numFmtId="0" fontId="6" fillId="2" borderId="0" xfId="0" applyFont="1" applyFill="1" applyAlignment="1">
      <alignment horizontal="center"/>
    </xf>
    <xf numFmtId="0" fontId="6" fillId="2" borderId="0" xfId="0" applyFont="1" applyFill="1"/>
    <xf numFmtId="0" fontId="5" fillId="0" borderId="0" xfId="0" applyFont="1" applyAlignment="1">
      <alignment horizontal="left"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9" fillId="2" borderId="0" xfId="0" applyFont="1" applyFill="1" applyAlignment="1">
      <alignment horizontal="left" vertical="center" wrapText="1"/>
    </xf>
    <xf numFmtId="0" fontId="5" fillId="2" borderId="0" xfId="0" applyFont="1" applyFill="1" applyAlignment="1">
      <alignment horizontal="left" wrapText="1"/>
    </xf>
    <xf numFmtId="0" fontId="7" fillId="2" borderId="0" xfId="0" applyFont="1" applyFill="1" applyAlignment="1">
      <alignment horizontal="center" wrapText="1"/>
    </xf>
    <xf numFmtId="0" fontId="5" fillId="2" borderId="0" xfId="0" applyFont="1" applyFill="1"/>
    <xf numFmtId="0" fontId="10" fillId="0" borderId="0" xfId="0" applyFont="1"/>
    <xf numFmtId="0" fontId="6" fillId="2" borderId="0" xfId="0" applyFont="1" applyFill="1" applyAlignment="1">
      <alignment vertical="top"/>
    </xf>
    <xf numFmtId="0" fontId="4" fillId="2" borderId="2" xfId="0" applyFont="1" applyFill="1" applyBorder="1" applyAlignment="1">
      <alignment horizontal="left" vertical="center"/>
    </xf>
    <xf numFmtId="0" fontId="5" fillId="0" borderId="2" xfId="0" applyFont="1" applyBorder="1" applyAlignment="1">
      <alignment horizontal="left" vertical="center" wrapText="1"/>
    </xf>
    <xf numFmtId="0" fontId="5" fillId="2" borderId="0" xfId="0" applyFont="1" applyFill="1" applyAlignment="1">
      <alignment vertical="top"/>
    </xf>
    <xf numFmtId="0" fontId="4" fillId="2" borderId="12" xfId="0" applyFont="1" applyFill="1" applyBorder="1" applyAlignment="1">
      <alignment horizontal="left" vertical="center"/>
    </xf>
    <xf numFmtId="0" fontId="5" fillId="2" borderId="0" xfId="0" applyFont="1" applyFill="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8" fillId="2" borderId="0" xfId="0" applyFont="1" applyFill="1" applyAlignment="1">
      <alignment horizontal="center" vertical="center"/>
    </xf>
    <xf numFmtId="0" fontId="8" fillId="0" borderId="0" xfId="0" applyFont="1" applyAlignment="1">
      <alignment vertical="top" wrapText="1"/>
    </xf>
    <xf numFmtId="0" fontId="28" fillId="0" borderId="2" xfId="0" applyFont="1" applyBorder="1" applyAlignment="1">
      <alignment horizontal="left" vertical="center" wrapText="1"/>
    </xf>
    <xf numFmtId="0" fontId="28" fillId="0" borderId="7" xfId="0" applyFont="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10" xfId="3" applyFont="1" applyBorder="1" applyAlignment="1">
      <alignment horizontal="left" vertical="center" wrapText="1"/>
    </xf>
    <xf numFmtId="0" fontId="4" fillId="0" borderId="2" xfId="3" applyFont="1" applyBorder="1" applyAlignment="1">
      <alignment horizontal="left" vertical="center" wrapText="1"/>
    </xf>
    <xf numFmtId="0" fontId="4" fillId="0" borderId="3" xfId="0" applyFont="1" applyBorder="1" applyAlignment="1">
      <alignment horizontal="left" vertical="center" wrapText="1"/>
    </xf>
    <xf numFmtId="0" fontId="4" fillId="2" borderId="3" xfId="3" applyFont="1" applyFill="1" applyBorder="1" applyAlignment="1">
      <alignment horizontal="left" vertical="center" wrapText="1"/>
    </xf>
    <xf numFmtId="0" fontId="4" fillId="2" borderId="0" xfId="0" applyFont="1" applyFill="1" applyAlignment="1">
      <alignment horizontal="center" vertical="center"/>
    </xf>
    <xf numFmtId="0" fontId="2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3" applyFont="1" applyFill="1" applyBorder="1" applyAlignment="1">
      <alignment horizontal="left" vertical="center" wrapText="1"/>
    </xf>
    <xf numFmtId="0" fontId="28" fillId="2" borderId="1" xfId="0" applyFont="1" applyFill="1" applyBorder="1" applyAlignment="1">
      <alignment horizontal="center" vertical="center"/>
    </xf>
    <xf numFmtId="0" fontId="28" fillId="2" borderId="2" xfId="3" applyFont="1" applyFill="1" applyBorder="1" applyAlignment="1">
      <alignment horizontal="left" vertical="center" wrapText="1"/>
    </xf>
    <xf numFmtId="0" fontId="28" fillId="0" borderId="2" xfId="3" applyFont="1" applyBorder="1" applyAlignment="1">
      <alignment horizontal="left" vertical="center" wrapText="1"/>
    </xf>
    <xf numFmtId="0" fontId="4" fillId="0" borderId="1" xfId="3" applyFont="1" applyBorder="1" applyAlignment="1">
      <alignment horizontal="left" vertical="center" wrapText="1"/>
    </xf>
    <xf numFmtId="0" fontId="29" fillId="2" borderId="1" xfId="0" applyFont="1" applyFill="1" applyBorder="1" applyAlignment="1">
      <alignment horizontal="center" vertical="center"/>
    </xf>
    <xf numFmtId="0" fontId="29" fillId="0" borderId="2" xfId="3" applyFont="1" applyBorder="1" applyAlignment="1">
      <alignment horizontal="left" vertical="center" wrapText="1"/>
    </xf>
    <xf numFmtId="0" fontId="4" fillId="0" borderId="0" xfId="0" applyFont="1" applyAlignment="1">
      <alignment horizontal="center" vertical="center"/>
    </xf>
    <xf numFmtId="0" fontId="8" fillId="2" borderId="0" xfId="0" applyFont="1" applyFill="1" applyAlignment="1">
      <alignment vertical="top"/>
    </xf>
    <xf numFmtId="0" fontId="24" fillId="0" borderId="7" xfId="0" applyFont="1" applyBorder="1" applyAlignment="1">
      <alignment horizontal="left" vertical="center" wrapText="1"/>
    </xf>
    <xf numFmtId="168" fontId="29" fillId="0" borderId="7" xfId="0" applyNumberFormat="1" applyFont="1" applyBorder="1" applyAlignment="1">
      <alignment horizontal="left" vertical="center" wrapText="1"/>
    </xf>
    <xf numFmtId="0" fontId="29" fillId="0" borderId="7" xfId="0" applyFont="1" applyBorder="1" applyAlignment="1">
      <alignment horizontal="left" vertical="center" wrapText="1"/>
    </xf>
    <xf numFmtId="0" fontId="29" fillId="0" borderId="2" xfId="0" applyFont="1" applyBorder="1" applyAlignment="1">
      <alignment horizontal="left" vertical="center" wrapText="1"/>
    </xf>
    <xf numFmtId="0" fontId="4" fillId="2" borderId="2" xfId="0" applyFont="1" applyFill="1" applyBorder="1" applyAlignment="1">
      <alignment horizontal="center" vertical="center"/>
    </xf>
    <xf numFmtId="168" fontId="29" fillId="0" borderId="2" xfId="0" applyNumberFormat="1" applyFont="1" applyBorder="1" applyAlignment="1">
      <alignment horizontal="left" vertical="center" wrapText="1"/>
    </xf>
    <xf numFmtId="0" fontId="6" fillId="2" borderId="0" xfId="0" applyFont="1" applyFill="1" applyAlignment="1">
      <alignment horizontal="center" vertical="center"/>
    </xf>
    <xf numFmtId="0" fontId="29" fillId="0" borderId="7" xfId="0" applyFont="1" applyBorder="1" applyAlignment="1">
      <alignment horizontal="center" vertical="center"/>
    </xf>
    <xf numFmtId="0" fontId="24" fillId="0" borderId="1" xfId="3" applyFont="1" applyBorder="1" applyAlignment="1">
      <alignment horizontal="left" vertical="center" wrapText="1"/>
    </xf>
    <xf numFmtId="0" fontId="24" fillId="0" borderId="2" xfId="3" applyFont="1" applyBorder="1" applyAlignment="1">
      <alignment horizontal="left" vertical="center" wrapText="1"/>
    </xf>
    <xf numFmtId="0" fontId="24" fillId="0" borderId="2" xfId="0" applyFont="1" applyBorder="1" applyAlignment="1">
      <alignment horizontal="left" vertical="center" wrapText="1"/>
    </xf>
    <xf numFmtId="0" fontId="4" fillId="2" borderId="6" xfId="0" applyFont="1" applyFill="1" applyBorder="1" applyAlignment="1">
      <alignment horizontal="left" vertical="center"/>
    </xf>
    <xf numFmtId="0" fontId="4" fillId="2" borderId="6" xfId="0" applyFont="1" applyFill="1" applyBorder="1" applyAlignment="1">
      <alignment horizontal="left" vertical="center" wrapText="1"/>
    </xf>
    <xf numFmtId="0" fontId="5" fillId="2" borderId="0" xfId="0" applyFont="1" applyFill="1" applyAlignment="1">
      <alignment horizontal="center" vertical="center"/>
    </xf>
    <xf numFmtId="0" fontId="28" fillId="2"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0" xfId="3" applyFont="1" applyAlignment="1">
      <alignment horizontal="left" vertical="center" wrapText="1"/>
    </xf>
    <xf numFmtId="0" fontId="25" fillId="2" borderId="2" xfId="0" applyFont="1" applyFill="1" applyBorder="1" applyAlignment="1">
      <alignment horizontal="center" vertical="center"/>
    </xf>
    <xf numFmtId="0" fontId="23" fillId="0" borderId="2" xfId="3" applyFont="1" applyBorder="1" applyAlignment="1">
      <alignment horizontal="left" vertical="center" wrapText="1"/>
    </xf>
    <xf numFmtId="0" fontId="4" fillId="2" borderId="0" xfId="3" applyFont="1" applyFill="1" applyAlignment="1">
      <alignment horizontal="center" vertical="center"/>
    </xf>
    <xf numFmtId="0" fontId="4" fillId="2" borderId="0" xfId="3" applyFont="1" applyFill="1" applyAlignment="1">
      <alignment horizontal="left" vertical="center" wrapText="1"/>
    </xf>
    <xf numFmtId="0" fontId="6" fillId="2" borderId="0" xfId="3" applyFont="1" applyFill="1" applyAlignment="1">
      <alignment vertical="top"/>
    </xf>
    <xf numFmtId="0" fontId="14" fillId="2" borderId="0" xfId="3" applyFont="1" applyFill="1" applyAlignment="1">
      <alignment vertical="center" wrapText="1"/>
    </xf>
    <xf numFmtId="0" fontId="23" fillId="2" borderId="0" xfId="3" applyFont="1" applyFill="1" applyAlignment="1">
      <alignment horizontal="left" vertical="center" wrapText="1"/>
    </xf>
    <xf numFmtId="0" fontId="19" fillId="4" borderId="2" xfId="0" applyFont="1" applyFill="1" applyBorder="1" applyAlignment="1">
      <alignment horizontal="center" vertical="center" wrapText="1"/>
    </xf>
    <xf numFmtId="171" fontId="23" fillId="0" borderId="0" xfId="3" applyNumberFormat="1" applyFont="1" applyAlignment="1">
      <alignment horizontal="left" vertical="center" wrapText="1"/>
    </xf>
    <xf numFmtId="0" fontId="24" fillId="2" borderId="0" xfId="3" applyFont="1" applyFill="1" applyAlignment="1">
      <alignment horizontal="right" vertical="center" wrapText="1"/>
    </xf>
    <xf numFmtId="0" fontId="5" fillId="2" borderId="0" xfId="3" applyFont="1" applyFill="1"/>
    <xf numFmtId="167" fontId="6" fillId="2" borderId="0" xfId="3" applyNumberFormat="1" applyFont="1" applyFill="1" applyAlignment="1">
      <alignment horizontal="center"/>
    </xf>
    <xf numFmtId="0" fontId="4" fillId="2" borderId="0" xfId="3" applyFont="1" applyFill="1" applyAlignment="1">
      <alignment horizontal="right" vertical="center" wrapText="1"/>
    </xf>
    <xf numFmtId="0" fontId="38" fillId="2" borderId="0" xfId="3" applyFont="1" applyFill="1" applyAlignment="1">
      <alignment vertical="top" wrapText="1"/>
    </xf>
    <xf numFmtId="167" fontId="6" fillId="2" borderId="0" xfId="3" applyNumberFormat="1" applyFont="1" applyFill="1" applyAlignment="1">
      <alignment horizontal="center" vertical="center"/>
    </xf>
    <xf numFmtId="0" fontId="4" fillId="2" borderId="0" xfId="3" applyFont="1" applyFill="1" applyAlignment="1">
      <alignment vertical="top" wrapText="1"/>
    </xf>
    <xf numFmtId="0" fontId="23" fillId="2" borderId="0" xfId="0" applyFont="1" applyFill="1" applyAlignment="1" applyProtection="1">
      <alignment horizontal="left" vertical="center"/>
      <protection locked="0"/>
    </xf>
    <xf numFmtId="0" fontId="4" fillId="2" borderId="0" xfId="2" applyNumberFormat="1" applyFont="1" applyFill="1" applyBorder="1" applyAlignment="1" applyProtection="1">
      <alignment horizontal="center" vertical="center"/>
      <protection locked="0"/>
    </xf>
    <xf numFmtId="0" fontId="13" fillId="2" borderId="9" xfId="2" applyNumberFormat="1" applyFont="1" applyFill="1" applyBorder="1" applyAlignment="1" applyProtection="1">
      <alignment horizontal="center" vertical="center"/>
      <protection locked="0"/>
    </xf>
    <xf numFmtId="168" fontId="5" fillId="2" borderId="0" xfId="2" applyNumberFormat="1" applyFont="1" applyFill="1" applyAlignment="1" applyProtection="1">
      <alignment horizontal="center" vertical="center"/>
      <protection locked="0"/>
    </xf>
    <xf numFmtId="0" fontId="6" fillId="2" borderId="0" xfId="0" applyFont="1" applyFill="1" applyAlignment="1" applyProtection="1">
      <alignment horizontal="center"/>
      <protection locked="0"/>
    </xf>
    <xf numFmtId="167" fontId="6" fillId="2" borderId="0" xfId="0" applyNumberFormat="1" applyFont="1" applyFill="1" applyAlignment="1" applyProtection="1">
      <alignment horizontal="center"/>
      <protection locked="0"/>
    </xf>
    <xf numFmtId="0" fontId="4" fillId="2" borderId="6" xfId="2" applyNumberFormat="1" applyFont="1" applyFill="1" applyBorder="1" applyAlignment="1" applyProtection="1">
      <alignment horizontal="center" vertical="center"/>
      <protection locked="0"/>
    </xf>
    <xf numFmtId="0" fontId="4" fillId="0" borderId="0" xfId="2" applyNumberFormat="1" applyFont="1" applyFill="1" applyBorder="1" applyAlignment="1" applyProtection="1">
      <alignment horizontal="center" vertical="center"/>
      <protection locked="0"/>
    </xf>
    <xf numFmtId="0" fontId="4" fillId="0" borderId="0" xfId="2" applyNumberFormat="1" applyFont="1" applyFill="1" applyBorder="1" applyAlignment="1" applyProtection="1">
      <alignment horizontal="center" vertical="center" wrapText="1"/>
      <protection locked="0"/>
    </xf>
    <xf numFmtId="0" fontId="36" fillId="2" borderId="0" xfId="0" applyFont="1" applyFill="1" applyAlignment="1" applyProtection="1">
      <alignment horizontal="left" vertical="center"/>
      <protection locked="0"/>
    </xf>
    <xf numFmtId="0" fontId="6" fillId="2" borderId="0" xfId="3" applyFont="1" applyFill="1" applyAlignment="1">
      <alignment horizontal="center"/>
    </xf>
    <xf numFmtId="0" fontId="6" fillId="2" borderId="0" xfId="3" applyFont="1" applyFill="1"/>
    <xf numFmtId="0" fontId="5" fillId="0" borderId="0" xfId="3" applyFont="1" applyAlignment="1">
      <alignment horizontal="left" vertical="center" wrapText="1"/>
    </xf>
    <xf numFmtId="0" fontId="8" fillId="2" borderId="0" xfId="3" applyFont="1" applyFill="1" applyAlignment="1">
      <alignment horizontal="center" vertical="center"/>
    </xf>
    <xf numFmtId="0" fontId="9" fillId="2" borderId="0" xfId="3" applyFont="1" applyFill="1" applyAlignment="1">
      <alignment horizontal="left" vertical="center" wrapText="1"/>
    </xf>
    <xf numFmtId="0" fontId="5" fillId="2" borderId="0" xfId="3" applyFont="1" applyFill="1" applyAlignment="1">
      <alignment horizontal="left" wrapText="1"/>
    </xf>
    <xf numFmtId="0" fontId="7" fillId="2" borderId="0" xfId="3" applyFont="1" applyFill="1" applyAlignment="1">
      <alignment horizontal="center" wrapText="1"/>
    </xf>
    <xf numFmtId="0" fontId="8" fillId="0" borderId="0" xfId="3" applyFont="1" applyAlignment="1">
      <alignment horizontal="left"/>
    </xf>
    <xf numFmtId="0" fontId="4" fillId="2" borderId="2" xfId="3" applyFont="1" applyFill="1" applyBorder="1" applyAlignment="1">
      <alignment horizontal="left" vertical="center"/>
    </xf>
    <xf numFmtId="0" fontId="5" fillId="0" borderId="2" xfId="3" applyFont="1" applyBorder="1" applyAlignment="1">
      <alignment horizontal="left" vertical="center" wrapText="1"/>
    </xf>
    <xf numFmtId="0" fontId="5" fillId="2" borderId="0" xfId="3" applyFont="1" applyFill="1" applyAlignment="1">
      <alignment vertical="top"/>
    </xf>
    <xf numFmtId="0" fontId="4" fillId="2" borderId="12" xfId="3" applyFont="1" applyFill="1" applyBorder="1" applyAlignment="1">
      <alignment horizontal="left" vertical="center"/>
    </xf>
    <xf numFmtId="0" fontId="5" fillId="2" borderId="0" xfId="3" applyFont="1" applyFill="1" applyAlignment="1">
      <alignment horizontal="left" vertical="center" wrapText="1"/>
    </xf>
    <xf numFmtId="0" fontId="8" fillId="0" borderId="0" xfId="3" applyFont="1" applyAlignment="1">
      <alignment vertical="top" wrapText="1"/>
    </xf>
    <xf numFmtId="0" fontId="6" fillId="0" borderId="0" xfId="3" applyFont="1" applyAlignment="1">
      <alignment vertical="top"/>
    </xf>
    <xf numFmtId="0" fontId="24" fillId="2" borderId="1" xfId="3" applyFont="1" applyFill="1" applyBorder="1" applyAlignment="1">
      <alignment horizontal="center" vertical="center"/>
    </xf>
    <xf numFmtId="168" fontId="4" fillId="0" borderId="2" xfId="3" applyNumberFormat="1" applyFont="1" applyBorder="1" applyAlignment="1">
      <alignment horizontal="left" vertical="center" wrapText="1"/>
    </xf>
    <xf numFmtId="0" fontId="5" fillId="0" borderId="0" xfId="3" applyFont="1" applyAlignment="1">
      <alignment vertical="top"/>
    </xf>
    <xf numFmtId="168" fontId="5" fillId="2" borderId="0" xfId="3" applyNumberFormat="1" applyFont="1" applyFill="1" applyAlignment="1">
      <alignment vertical="top"/>
    </xf>
    <xf numFmtId="168" fontId="6" fillId="2" borderId="0" xfId="3" applyNumberFormat="1" applyFont="1" applyFill="1" applyAlignment="1">
      <alignment vertical="top"/>
    </xf>
    <xf numFmtId="0" fontId="4" fillId="2" borderId="1" xfId="3" applyFont="1" applyFill="1" applyBorder="1" applyAlignment="1">
      <alignment horizontal="center" vertical="center"/>
    </xf>
    <xf numFmtId="0" fontId="13" fillId="2" borderId="0" xfId="3" applyFont="1" applyFill="1" applyAlignment="1">
      <alignment horizontal="left" vertical="center" wrapText="1"/>
    </xf>
    <xf numFmtId="0" fontId="6" fillId="0" borderId="0" xfId="3" applyFont="1"/>
    <xf numFmtId="168" fontId="6" fillId="2" borderId="0" xfId="3" applyNumberFormat="1" applyFont="1" applyFill="1"/>
    <xf numFmtId="0" fontId="8" fillId="2" borderId="0" xfId="3" applyFont="1" applyFill="1" applyAlignment="1">
      <alignment vertical="top"/>
    </xf>
    <xf numFmtId="0" fontId="24" fillId="2" borderId="2" xfId="3" applyFont="1" applyFill="1" applyBorder="1" applyAlignment="1">
      <alignment horizontal="center" vertical="center"/>
    </xf>
    <xf numFmtId="0" fontId="4" fillId="2" borderId="2" xfId="3" applyFont="1" applyFill="1" applyBorder="1" applyAlignment="1">
      <alignment horizontal="center" vertical="center"/>
    </xf>
    <xf numFmtId="0" fontId="4" fillId="0" borderId="2" xfId="3" applyFont="1" applyBorder="1" applyAlignment="1">
      <alignment horizontal="center" vertical="center"/>
    </xf>
    <xf numFmtId="0" fontId="4" fillId="0" borderId="6" xfId="3" applyFont="1" applyBorder="1" applyAlignment="1">
      <alignment horizontal="center" vertical="center"/>
    </xf>
    <xf numFmtId="0" fontId="4" fillId="0" borderId="6" xfId="3" applyFont="1" applyBorder="1" applyAlignment="1">
      <alignment horizontal="left" vertical="center" wrapText="1"/>
    </xf>
    <xf numFmtId="0" fontId="4" fillId="2" borderId="6" xfId="3" applyFont="1" applyFill="1" applyBorder="1" applyAlignment="1">
      <alignment horizontal="center" vertical="center"/>
    </xf>
    <xf numFmtId="0" fontId="6" fillId="2" borderId="0" xfId="3" applyFont="1" applyFill="1" applyAlignment="1">
      <alignment horizontal="center" vertical="center"/>
    </xf>
    <xf numFmtId="0" fontId="24" fillId="0" borderId="7" xfId="3" applyFont="1" applyBorder="1" applyAlignment="1">
      <alignment horizontal="center" vertical="center"/>
    </xf>
    <xf numFmtId="0" fontId="4" fillId="0" borderId="7" xfId="3" applyFont="1" applyBorder="1" applyAlignment="1">
      <alignment horizontal="left" vertical="center" wrapText="1"/>
    </xf>
    <xf numFmtId="0" fontId="4" fillId="2" borderId="0" xfId="3" applyFont="1" applyFill="1" applyAlignment="1">
      <alignment horizontal="left" vertical="center"/>
    </xf>
    <xf numFmtId="0" fontId="4" fillId="0" borderId="1" xfId="3" applyFont="1" applyBorder="1" applyAlignment="1">
      <alignment horizontal="center" vertical="center"/>
    </xf>
    <xf numFmtId="173" fontId="24" fillId="0" borderId="2" xfId="3" applyNumberFormat="1" applyFont="1" applyBorder="1" applyAlignment="1">
      <alignment horizontal="left" vertical="center" wrapText="1"/>
    </xf>
    <xf numFmtId="173" fontId="4" fillId="0" borderId="2" xfId="3" applyNumberFormat="1" applyFont="1" applyBorder="1" applyAlignment="1">
      <alignment horizontal="left" vertical="center" wrapText="1"/>
    </xf>
    <xf numFmtId="0" fontId="4" fillId="0" borderId="0" xfId="3" applyFont="1" applyAlignment="1">
      <alignment horizontal="center" vertical="center"/>
    </xf>
    <xf numFmtId="0" fontId="45" fillId="2" borderId="0" xfId="3" applyFont="1" applyFill="1" applyAlignment="1">
      <alignment vertical="top"/>
    </xf>
    <xf numFmtId="0" fontId="4" fillId="2" borderId="6" xfId="3" applyFont="1" applyFill="1" applyBorder="1" applyAlignment="1">
      <alignment horizontal="left" vertical="center"/>
    </xf>
    <xf numFmtId="0" fontId="4" fillId="2" borderId="6" xfId="3" applyFont="1" applyFill="1" applyBorder="1" applyAlignment="1">
      <alignment horizontal="left" vertical="center" wrapText="1"/>
    </xf>
    <xf numFmtId="0" fontId="25" fillId="2" borderId="2" xfId="3" applyFont="1" applyFill="1" applyBorder="1" applyAlignment="1">
      <alignment horizontal="center" vertical="center"/>
    </xf>
    <xf numFmtId="168" fontId="23" fillId="2" borderId="9" xfId="2" applyNumberFormat="1" applyFont="1" applyFill="1" applyBorder="1" applyAlignment="1" applyProtection="1">
      <alignment horizontal="center" vertical="center"/>
    </xf>
    <xf numFmtId="0" fontId="4" fillId="2" borderId="2" xfId="3" applyFont="1" applyFill="1" applyBorder="1" applyAlignment="1">
      <alignment vertical="center" wrapText="1"/>
    </xf>
    <xf numFmtId="0" fontId="4" fillId="2" borderId="0" xfId="3" applyFont="1" applyFill="1" applyAlignment="1">
      <alignment vertical="center" wrapText="1"/>
    </xf>
    <xf numFmtId="0" fontId="4" fillId="0" borderId="2" xfId="3" applyFont="1" applyBorder="1" applyAlignment="1">
      <alignment vertical="center" wrapText="1"/>
    </xf>
    <xf numFmtId="0" fontId="6" fillId="2" borderId="0" xfId="3" applyFont="1" applyFill="1" applyProtection="1">
      <protection locked="0"/>
    </xf>
    <xf numFmtId="167" fontId="6" fillId="2" borderId="0" xfId="3" applyNumberFormat="1" applyFont="1" applyFill="1" applyAlignment="1" applyProtection="1">
      <alignment horizontal="center"/>
      <protection locked="0"/>
    </xf>
    <xf numFmtId="0" fontId="4" fillId="2" borderId="6" xfId="3" applyFont="1" applyFill="1" applyBorder="1" applyAlignment="1" applyProtection="1">
      <alignment horizontal="center" vertical="center"/>
      <protection locked="0"/>
    </xf>
    <xf numFmtId="0" fontId="44" fillId="2" borderId="9" xfId="2" applyNumberFormat="1" applyFont="1" applyFill="1" applyBorder="1" applyAlignment="1" applyProtection="1">
      <alignment horizontal="center" vertical="center"/>
      <protection locked="0"/>
    </xf>
    <xf numFmtId="0" fontId="37" fillId="2" borderId="0" xfId="3" applyFont="1" applyFill="1" applyAlignment="1" applyProtection="1">
      <alignment horizontal="left" vertical="center"/>
      <protection locked="0"/>
    </xf>
    <xf numFmtId="0" fontId="33" fillId="2" borderId="0" xfId="0" applyFont="1" applyFill="1" applyAlignment="1" applyProtection="1">
      <alignment horizontal="left" vertical="center"/>
      <protection locked="0"/>
    </xf>
    <xf numFmtId="0" fontId="33" fillId="0" borderId="0" xfId="3" applyFont="1" applyAlignment="1" applyProtection="1">
      <alignment vertical="top" wrapText="1"/>
      <protection locked="0"/>
    </xf>
    <xf numFmtId="0" fontId="37" fillId="0" borderId="0" xfId="0" applyFont="1" applyAlignment="1">
      <alignment horizontal="center" vertical="center" wrapText="1"/>
    </xf>
    <xf numFmtId="169" fontId="42" fillId="0" borderId="4" xfId="0" applyNumberFormat="1" applyFont="1" applyBorder="1" applyAlignment="1">
      <alignment horizontal="center" vertical="center" wrapText="1"/>
    </xf>
    <xf numFmtId="0" fontId="19" fillId="4" borderId="0" xfId="0" applyFont="1" applyFill="1" applyAlignment="1">
      <alignment horizontal="center" vertical="center" wrapText="1"/>
    </xf>
    <xf numFmtId="0" fontId="4" fillId="2" borderId="13" xfId="0" applyFont="1" applyFill="1" applyBorder="1" applyAlignment="1">
      <alignment horizontal="center" vertical="center"/>
    </xf>
    <xf numFmtId="0" fontId="33" fillId="0" borderId="0" xfId="0" applyFont="1" applyAlignment="1" applyProtection="1">
      <alignment horizontal="center" vertical="center" wrapText="1"/>
      <protection locked="0"/>
    </xf>
    <xf numFmtId="168" fontId="29" fillId="0" borderId="0" xfId="0" applyNumberFormat="1" applyFont="1" applyAlignment="1">
      <alignment horizontal="left" vertical="center" wrapText="1"/>
    </xf>
    <xf numFmtId="0" fontId="4" fillId="0" borderId="2" xfId="0" applyFont="1" applyBorder="1" applyAlignment="1">
      <alignment horizontal="center" vertical="center"/>
    </xf>
    <xf numFmtId="0" fontId="4" fillId="2" borderId="0" xfId="0" applyFont="1" applyFill="1" applyAlignment="1">
      <alignment horizontal="left" vertical="center"/>
    </xf>
    <xf numFmtId="0" fontId="29" fillId="0" borderId="2" xfId="0" applyFont="1" applyBorder="1" applyAlignment="1">
      <alignment horizontal="center" vertical="center"/>
    </xf>
    <xf numFmtId="0" fontId="28" fillId="2" borderId="2" xfId="0" applyFont="1" applyFill="1" applyBorder="1" applyAlignment="1">
      <alignment horizontal="center" vertical="center"/>
    </xf>
    <xf numFmtId="0" fontId="37" fillId="0" borderId="0" xfId="3" applyFont="1" applyAlignment="1">
      <alignment horizontal="center" vertical="center" wrapText="1"/>
    </xf>
    <xf numFmtId="169" fontId="42" fillId="0" borderId="4" xfId="3" applyNumberFormat="1" applyFont="1" applyBorder="1" applyAlignment="1">
      <alignment horizontal="center" vertical="center" wrapText="1"/>
    </xf>
    <xf numFmtId="168" fontId="33" fillId="2" borderId="0" xfId="2" applyNumberFormat="1" applyFont="1" applyFill="1" applyBorder="1" applyAlignment="1" applyProtection="1">
      <alignment horizontal="center" vertical="center"/>
      <protection locked="0"/>
    </xf>
    <xf numFmtId="0" fontId="24" fillId="0" borderId="2" xfId="3" applyFont="1" applyBorder="1" applyAlignment="1">
      <alignment horizontal="center" vertical="center"/>
    </xf>
    <xf numFmtId="0" fontId="33" fillId="2" borderId="0" xfId="3"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170" fontId="23" fillId="2" borderId="0" xfId="3" applyNumberFormat="1" applyFont="1" applyFill="1" applyAlignment="1" applyProtection="1">
      <alignment horizontal="left" vertical="center" wrapText="1"/>
      <protection locked="0"/>
    </xf>
    <xf numFmtId="0" fontId="5" fillId="2" borderId="0" xfId="3" applyFont="1" applyFill="1" applyProtection="1">
      <protection locked="0"/>
    </xf>
    <xf numFmtId="168" fontId="4" fillId="2" borderId="0" xfId="2" applyNumberFormat="1" applyFont="1" applyFill="1" applyAlignment="1" applyProtection="1">
      <alignment horizontal="center" vertical="center"/>
      <protection locked="0"/>
    </xf>
    <xf numFmtId="0" fontId="23" fillId="2" borderId="0" xfId="3" applyFont="1" applyFill="1" applyAlignment="1" applyProtection="1">
      <alignment vertical="center" wrapText="1"/>
      <protection locked="0"/>
    </xf>
    <xf numFmtId="0" fontId="16" fillId="2" borderId="0" xfId="3" applyFont="1" applyFill="1" applyProtection="1">
      <protection locked="0"/>
    </xf>
    <xf numFmtId="0" fontId="16" fillId="0" borderId="0" xfId="3" applyFont="1" applyProtection="1">
      <protection locked="0"/>
    </xf>
    <xf numFmtId="0" fontId="6" fillId="2" borderId="0" xfId="0" applyFont="1" applyFill="1" applyProtection="1">
      <protection locked="0"/>
    </xf>
    <xf numFmtId="167" fontId="6" fillId="2" borderId="0" xfId="3" applyNumberFormat="1" applyFont="1" applyFill="1" applyAlignment="1" applyProtection="1">
      <alignment horizontal="center" vertical="center"/>
      <protection locked="0"/>
    </xf>
    <xf numFmtId="168" fontId="8" fillId="2" borderId="0" xfId="2" applyNumberFormat="1" applyFont="1" applyFill="1" applyAlignment="1" applyProtection="1">
      <alignment horizontal="center" vertical="center"/>
      <protection locked="0"/>
    </xf>
    <xf numFmtId="0" fontId="37" fillId="0" borderId="0" xfId="3" applyFont="1" applyAlignment="1">
      <alignment horizontal="right" vertical="center" wrapText="1"/>
    </xf>
    <xf numFmtId="0" fontId="5" fillId="2" borderId="0" xfId="3" applyFont="1" applyFill="1" applyAlignment="1" applyProtection="1">
      <alignment horizontal="left" vertical="center"/>
      <protection locked="0"/>
    </xf>
    <xf numFmtId="0" fontId="4" fillId="0" borderId="0" xfId="3" applyFont="1" applyAlignment="1" applyProtection="1">
      <alignment horizontal="left" vertical="center" wrapText="1"/>
      <protection locked="0"/>
    </xf>
    <xf numFmtId="170" fontId="5" fillId="2" borderId="0" xfId="3" applyNumberFormat="1" applyFont="1" applyFill="1" applyAlignment="1" applyProtection="1">
      <alignment horizontal="left" vertical="center"/>
      <protection locked="0"/>
    </xf>
    <xf numFmtId="0" fontId="5" fillId="2" borderId="0" xfId="3" applyFont="1" applyFill="1" applyAlignment="1" applyProtection="1">
      <alignment vertical="center"/>
      <protection locked="0"/>
    </xf>
    <xf numFmtId="168" fontId="23" fillId="2" borderId="2" xfId="2" applyNumberFormat="1" applyFont="1" applyFill="1" applyBorder="1" applyAlignment="1" applyProtection="1">
      <alignment horizontal="center" vertical="center"/>
    </xf>
    <xf numFmtId="174" fontId="33" fillId="0" borderId="0" xfId="3" applyNumberFormat="1" applyFont="1" applyAlignment="1" applyProtection="1">
      <alignment horizontal="left" vertical="center" wrapText="1"/>
      <protection locked="0"/>
    </xf>
    <xf numFmtId="172" fontId="23" fillId="0" borderId="0" xfId="3" applyNumberFormat="1" applyFont="1" applyAlignment="1">
      <alignment horizontal="left" vertical="center" wrapText="1"/>
    </xf>
    <xf numFmtId="168" fontId="5" fillId="0" borderId="3" xfId="2" applyNumberFormat="1" applyFont="1" applyFill="1" applyBorder="1" applyAlignment="1" applyProtection="1">
      <alignment horizontal="center" vertical="center"/>
    </xf>
    <xf numFmtId="168" fontId="5" fillId="0" borderId="5" xfId="2" applyNumberFormat="1" applyFont="1" applyFill="1" applyBorder="1" applyAlignment="1" applyProtection="1">
      <alignment horizontal="center" vertical="center"/>
    </xf>
    <xf numFmtId="168" fontId="5" fillId="2" borderId="3" xfId="2" applyNumberFormat="1" applyFont="1" applyFill="1" applyBorder="1" applyAlignment="1" applyProtection="1">
      <alignment horizontal="center" vertical="center"/>
    </xf>
    <xf numFmtId="168" fontId="5" fillId="2" borderId="5" xfId="2" applyNumberFormat="1" applyFont="1" applyFill="1" applyBorder="1" applyAlignment="1" applyProtection="1">
      <alignment horizontal="center" vertical="center"/>
    </xf>
    <xf numFmtId="0" fontId="37" fillId="0" borderId="0" xfId="0" applyFont="1" applyAlignment="1" applyProtection="1">
      <alignment horizontal="left" vertical="center" wrapText="1"/>
      <protection locked="0"/>
    </xf>
    <xf numFmtId="168" fontId="29" fillId="2" borderId="3" xfId="2" applyNumberFormat="1" applyFont="1" applyFill="1" applyBorder="1" applyAlignment="1" applyProtection="1">
      <alignment horizontal="center" vertical="center"/>
    </xf>
    <xf numFmtId="168" fontId="29" fillId="2" borderId="4" xfId="2" applyNumberFormat="1" applyFont="1" applyFill="1" applyBorder="1" applyAlignment="1" applyProtection="1">
      <alignment horizontal="center" vertical="center"/>
    </xf>
    <xf numFmtId="168" fontId="4" fillId="2" borderId="3" xfId="2" applyNumberFormat="1" applyFont="1" applyFill="1" applyBorder="1" applyAlignment="1" applyProtection="1">
      <alignment horizontal="center" vertical="center" wrapText="1"/>
    </xf>
    <xf numFmtId="168" fontId="4" fillId="2" borderId="4" xfId="2" applyNumberFormat="1" applyFont="1" applyFill="1" applyBorder="1" applyAlignment="1" applyProtection="1">
      <alignment horizontal="center" vertical="center" wrapText="1"/>
    </xf>
    <xf numFmtId="168" fontId="4" fillId="2" borderId="10" xfId="2" applyNumberFormat="1" applyFont="1" applyFill="1" applyBorder="1" applyAlignment="1" applyProtection="1">
      <alignment horizontal="center" vertical="center"/>
    </xf>
    <xf numFmtId="168" fontId="4" fillId="2" borderId="11" xfId="2" applyNumberFormat="1" applyFont="1" applyFill="1" applyBorder="1" applyAlignment="1" applyProtection="1">
      <alignment horizontal="center" vertical="center"/>
    </xf>
    <xf numFmtId="168" fontId="29" fillId="0" borderId="3" xfId="2" applyNumberFormat="1" applyFont="1" applyFill="1" applyBorder="1" applyAlignment="1" applyProtection="1">
      <alignment horizontal="center" vertical="center"/>
    </xf>
    <xf numFmtId="168" fontId="29" fillId="0" borderId="4" xfId="2" applyNumberFormat="1" applyFont="1" applyFill="1" applyBorder="1" applyAlignment="1" applyProtection="1">
      <alignment horizontal="center" vertical="center"/>
    </xf>
    <xf numFmtId="168" fontId="4" fillId="2" borderId="3" xfId="2" applyNumberFormat="1" applyFont="1" applyFill="1" applyBorder="1" applyAlignment="1" applyProtection="1">
      <alignment horizontal="center" vertical="center"/>
    </xf>
    <xf numFmtId="168" fontId="4" fillId="2" borderId="4" xfId="2" applyNumberFormat="1" applyFont="1" applyFill="1" applyBorder="1" applyAlignment="1" applyProtection="1">
      <alignment horizontal="center" vertical="center"/>
    </xf>
    <xf numFmtId="168" fontId="4" fillId="0" borderId="3" xfId="2" applyNumberFormat="1" applyFont="1" applyFill="1" applyBorder="1" applyAlignment="1" applyProtection="1">
      <alignment horizontal="center" vertical="center"/>
    </xf>
    <xf numFmtId="168" fontId="4" fillId="0" borderId="4" xfId="2" applyNumberFormat="1" applyFont="1" applyFill="1" applyBorder="1" applyAlignment="1" applyProtection="1">
      <alignment horizontal="center" vertical="center"/>
    </xf>
    <xf numFmtId="168" fontId="13" fillId="2" borderId="9" xfId="2" applyNumberFormat="1" applyFont="1" applyFill="1" applyBorder="1" applyAlignment="1" applyProtection="1">
      <alignment horizontal="center" vertical="center"/>
    </xf>
    <xf numFmtId="168" fontId="24" fillId="0" borderId="3" xfId="2" applyNumberFormat="1" applyFont="1" applyFill="1" applyBorder="1" applyAlignment="1" applyProtection="1">
      <alignment horizontal="center" vertical="center"/>
    </xf>
    <xf numFmtId="168" fontId="24" fillId="0" borderId="4" xfId="2" applyNumberFormat="1" applyFont="1" applyFill="1" applyBorder="1" applyAlignment="1" applyProtection="1">
      <alignment horizontal="center" vertical="center"/>
    </xf>
    <xf numFmtId="168" fontId="28" fillId="0" borderId="3" xfId="2" applyNumberFormat="1" applyFont="1" applyFill="1" applyBorder="1" applyAlignment="1" applyProtection="1">
      <alignment horizontal="center" vertical="center"/>
    </xf>
    <xf numFmtId="168" fontId="28" fillId="0" borderId="4" xfId="2" applyNumberFormat="1" applyFont="1" applyFill="1" applyBorder="1" applyAlignment="1" applyProtection="1">
      <alignment horizontal="center" vertical="center"/>
    </xf>
    <xf numFmtId="168" fontId="28" fillId="2" borderId="3" xfId="2" applyNumberFormat="1" applyFont="1" applyFill="1" applyBorder="1" applyAlignment="1" applyProtection="1">
      <alignment horizontal="center" vertical="center"/>
    </xf>
    <xf numFmtId="168" fontId="28" fillId="2" borderId="4" xfId="2" applyNumberFormat="1" applyFont="1" applyFill="1" applyBorder="1" applyAlignment="1" applyProtection="1">
      <alignment horizontal="center" vertical="center"/>
    </xf>
    <xf numFmtId="168" fontId="20" fillId="2" borderId="5" xfId="2" applyNumberFormat="1" applyFont="1" applyFill="1" applyBorder="1" applyAlignment="1" applyProtection="1">
      <alignment horizontal="center" vertical="center" wrapText="1"/>
    </xf>
    <xf numFmtId="0" fontId="19" fillId="3" borderId="2" xfId="0" applyFont="1" applyFill="1" applyBorder="1" applyAlignment="1">
      <alignment horizontal="center" vertical="center" wrapText="1"/>
    </xf>
    <xf numFmtId="0" fontId="5" fillId="0" borderId="0" xfId="0" applyFont="1" applyAlignment="1">
      <alignment horizontal="left" vertical="center" wrapText="1"/>
    </xf>
    <xf numFmtId="0" fontId="34" fillId="2" borderId="3"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168" fontId="20" fillId="2" borderId="3" xfId="2" applyNumberFormat="1" applyFont="1" applyFill="1" applyBorder="1" applyAlignment="1" applyProtection="1">
      <alignment horizontal="center" vertical="center" wrapText="1"/>
    </xf>
    <xf numFmtId="168" fontId="20" fillId="2" borderId="4" xfId="2" applyNumberFormat="1" applyFont="1" applyFill="1" applyBorder="1" applyAlignment="1" applyProtection="1">
      <alignment horizontal="center" vertical="center" wrapText="1"/>
    </xf>
    <xf numFmtId="168" fontId="4" fillId="2" borderId="2" xfId="2" applyNumberFormat="1" applyFont="1" applyFill="1" applyBorder="1" applyAlignment="1" applyProtection="1">
      <alignment horizontal="center" vertical="center"/>
    </xf>
    <xf numFmtId="168" fontId="5" fillId="2" borderId="3" xfId="2" applyNumberFormat="1" applyFont="1" applyFill="1" applyBorder="1" applyAlignment="1" applyProtection="1">
      <alignment horizontal="center" vertical="top"/>
    </xf>
    <xf numFmtId="168" fontId="5" fillId="2" borderId="5" xfId="2" applyNumberFormat="1" applyFont="1" applyFill="1" applyBorder="1" applyAlignment="1" applyProtection="1">
      <alignment horizontal="center" vertical="top"/>
    </xf>
    <xf numFmtId="168" fontId="5" fillId="2" borderId="10" xfId="2" applyNumberFormat="1" applyFont="1" applyFill="1" applyBorder="1" applyAlignment="1" applyProtection="1">
      <alignment horizontal="center" vertical="center"/>
    </xf>
    <xf numFmtId="168" fontId="5" fillId="2" borderId="11" xfId="2" applyNumberFormat="1" applyFont="1" applyFill="1" applyBorder="1" applyAlignment="1" applyProtection="1">
      <alignment horizontal="center" vertical="center"/>
    </xf>
    <xf numFmtId="168" fontId="5" fillId="2" borderId="9" xfId="2" applyNumberFormat="1" applyFont="1" applyFill="1" applyBorder="1" applyAlignment="1" applyProtection="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center" wrapText="1"/>
    </xf>
    <xf numFmtId="0" fontId="4" fillId="2" borderId="0" xfId="0" applyFont="1" applyFill="1" applyAlignment="1">
      <alignment horizontal="right" vertical="center" wrapText="1"/>
    </xf>
    <xf numFmtId="0" fontId="4" fillId="2" borderId="0" xfId="0" applyFont="1" applyFill="1" applyAlignment="1">
      <alignment horizontal="right" vertical="center"/>
    </xf>
    <xf numFmtId="168" fontId="5" fillId="0" borderId="10" xfId="2" applyNumberFormat="1" applyFont="1" applyFill="1" applyBorder="1" applyAlignment="1" applyProtection="1">
      <alignment horizontal="center" vertical="center"/>
    </xf>
    <xf numFmtId="168" fontId="5" fillId="0" borderId="11" xfId="2" applyNumberFormat="1" applyFont="1" applyFill="1" applyBorder="1" applyAlignment="1" applyProtection="1">
      <alignment horizontal="center" vertical="center"/>
    </xf>
    <xf numFmtId="168" fontId="5" fillId="2" borderId="8" xfId="2" applyNumberFormat="1" applyFont="1" applyFill="1" applyBorder="1" applyAlignment="1" applyProtection="1">
      <alignment horizontal="center" vertical="top"/>
    </xf>
    <xf numFmtId="168" fontId="5" fillId="2" borderId="6" xfId="2" applyNumberFormat="1" applyFont="1" applyFill="1" applyBorder="1" applyAlignment="1" applyProtection="1">
      <alignment horizontal="center" vertical="top"/>
    </xf>
    <xf numFmtId="0" fontId="5" fillId="2" borderId="0" xfId="3" applyFont="1" applyFill="1" applyAlignment="1" applyProtection="1">
      <alignment horizontal="center" vertical="center" wrapText="1"/>
      <protection locked="0"/>
    </xf>
    <xf numFmtId="168" fontId="23" fillId="2" borderId="2" xfId="2" applyNumberFormat="1" applyFont="1" applyFill="1" applyBorder="1" applyAlignment="1" applyProtection="1">
      <alignment horizontal="center" vertical="center"/>
    </xf>
    <xf numFmtId="169" fontId="35" fillId="2" borderId="3" xfId="2" applyNumberFormat="1" applyFont="1" applyFill="1" applyBorder="1" applyAlignment="1" applyProtection="1">
      <alignment horizontal="center" vertical="center"/>
    </xf>
    <xf numFmtId="169" fontId="35" fillId="2" borderId="5" xfId="2" applyNumberFormat="1" applyFont="1" applyFill="1" applyBorder="1" applyAlignment="1" applyProtection="1">
      <alignment horizontal="center" vertical="center"/>
    </xf>
    <xf numFmtId="169" fontId="35" fillId="2" borderId="4" xfId="2" applyNumberFormat="1" applyFont="1" applyFill="1" applyBorder="1" applyAlignment="1" applyProtection="1">
      <alignment horizontal="center" vertical="center"/>
    </xf>
    <xf numFmtId="0" fontId="26" fillId="2" borderId="0" xfId="3" applyFont="1" applyFill="1" applyAlignment="1">
      <alignment horizontal="center" vertical="center" wrapText="1"/>
    </xf>
    <xf numFmtId="0" fontId="4" fillId="0" borderId="2" xfId="0" applyFont="1" applyBorder="1" applyAlignment="1">
      <alignment horizontal="left" vertical="center" wrapText="1"/>
    </xf>
    <xf numFmtId="0" fontId="4" fillId="0" borderId="2" xfId="3"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5" fillId="2" borderId="0" xfId="3" applyFont="1" applyFill="1" applyAlignment="1">
      <alignment horizontal="left"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168" fontId="5" fillId="0" borderId="3" xfId="2" applyNumberFormat="1" applyFont="1" applyFill="1" applyBorder="1" applyAlignment="1" applyProtection="1">
      <alignment horizontal="center" vertical="top"/>
    </xf>
    <xf numFmtId="168" fontId="5" fillId="0" borderId="5" xfId="2" applyNumberFormat="1" applyFont="1" applyFill="1" applyBorder="1" applyAlignment="1" applyProtection="1">
      <alignment horizontal="center" vertical="top"/>
    </xf>
    <xf numFmtId="168" fontId="4" fillId="2" borderId="1" xfId="2" applyNumberFormat="1" applyFont="1" applyFill="1" applyBorder="1" applyAlignment="1" applyProtection="1">
      <alignment horizontal="center" vertical="center"/>
    </xf>
    <xf numFmtId="168" fontId="5" fillId="0" borderId="8" xfId="2" applyNumberFormat="1" applyFont="1" applyFill="1" applyBorder="1" applyAlignment="1" applyProtection="1">
      <alignment horizontal="center" vertical="center"/>
    </xf>
    <xf numFmtId="168" fontId="5" fillId="0" borderId="6" xfId="2" applyNumberFormat="1" applyFont="1" applyFill="1" applyBorder="1" applyAlignment="1" applyProtection="1">
      <alignment horizontal="center" vertical="center"/>
    </xf>
    <xf numFmtId="168" fontId="5" fillId="2" borderId="3" xfId="2" applyNumberFormat="1" applyFont="1" applyFill="1" applyBorder="1" applyAlignment="1" applyProtection="1">
      <alignment horizontal="center" vertical="center" wrapText="1"/>
    </xf>
    <xf numFmtId="168" fontId="5" fillId="2" borderId="5" xfId="2" applyNumberFormat="1" applyFont="1" applyFill="1" applyBorder="1" applyAlignment="1" applyProtection="1">
      <alignment horizontal="center" vertical="center" wrapText="1"/>
    </xf>
    <xf numFmtId="168" fontId="29" fillId="0" borderId="2" xfId="2" applyNumberFormat="1" applyFont="1" applyFill="1" applyBorder="1" applyAlignment="1" applyProtection="1">
      <alignment horizontal="center" vertical="center"/>
    </xf>
    <xf numFmtId="168" fontId="28" fillId="2" borderId="10" xfId="2" applyNumberFormat="1" applyFont="1" applyFill="1" applyBorder="1" applyAlignment="1" applyProtection="1">
      <alignment horizontal="center" vertical="center"/>
    </xf>
    <xf numFmtId="168" fontId="28" fillId="2" borderId="11" xfId="2" applyNumberFormat="1" applyFont="1" applyFill="1" applyBorder="1" applyAlignment="1" applyProtection="1">
      <alignment horizontal="center" vertical="center"/>
    </xf>
    <xf numFmtId="168" fontId="24" fillId="0" borderId="10" xfId="2" applyNumberFormat="1" applyFont="1" applyFill="1" applyBorder="1" applyAlignment="1" applyProtection="1">
      <alignment horizontal="center" vertical="center"/>
    </xf>
    <xf numFmtId="168" fontId="24" fillId="0" borderId="11" xfId="2" applyNumberFormat="1" applyFont="1" applyFill="1" applyBorder="1" applyAlignment="1" applyProtection="1">
      <alignment horizontal="center" vertical="center"/>
    </xf>
    <xf numFmtId="168" fontId="4" fillId="0" borderId="2" xfId="2" applyNumberFormat="1" applyFont="1" applyFill="1" applyBorder="1" applyAlignment="1" applyProtection="1">
      <alignment horizontal="center" vertical="center"/>
    </xf>
    <xf numFmtId="168" fontId="29" fillId="0" borderId="8" xfId="2" applyNumberFormat="1" applyFont="1" applyFill="1" applyBorder="1" applyAlignment="1" applyProtection="1">
      <alignment horizontal="center" vertical="center"/>
    </xf>
    <xf numFmtId="168" fontId="29" fillId="0" borderId="14" xfId="2" applyNumberFormat="1" applyFont="1" applyFill="1" applyBorder="1" applyAlignment="1" applyProtection="1">
      <alignment horizontal="center" vertical="center"/>
    </xf>
    <xf numFmtId="168" fontId="29" fillId="2" borderId="2" xfId="2" applyNumberFormat="1" applyFont="1" applyFill="1" applyBorder="1" applyAlignment="1" applyProtection="1">
      <alignment horizontal="center" vertical="center"/>
    </xf>
    <xf numFmtId="0" fontId="33" fillId="2" borderId="9" xfId="0" applyFont="1" applyFill="1" applyBorder="1" applyAlignment="1" applyProtection="1">
      <alignment horizontal="left" vertical="center"/>
      <protection locked="0"/>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50" fillId="0" borderId="3" xfId="0" applyFont="1" applyBorder="1" applyAlignment="1">
      <alignment horizontal="center" vertical="center"/>
    </xf>
    <xf numFmtId="0" fontId="51" fillId="0" borderId="5" xfId="0" applyFont="1" applyBorder="1" applyAlignment="1">
      <alignment horizontal="center" vertical="center"/>
    </xf>
    <xf numFmtId="0" fontId="50" fillId="2" borderId="3" xfId="0" applyFont="1" applyFill="1" applyBorder="1" applyAlignment="1">
      <alignment horizontal="center" vertical="center"/>
    </xf>
    <xf numFmtId="0" fontId="50" fillId="2" borderId="5" xfId="0" applyFont="1" applyFill="1" applyBorder="1" applyAlignment="1">
      <alignment horizontal="center" vertical="center"/>
    </xf>
    <xf numFmtId="168" fontId="5" fillId="2" borderId="4" xfId="2" applyNumberFormat="1" applyFont="1" applyFill="1" applyBorder="1" applyAlignment="1" applyProtection="1">
      <alignment horizontal="center" vertical="center"/>
    </xf>
    <xf numFmtId="168" fontId="5" fillId="0" borderId="4" xfId="2" applyNumberFormat="1" applyFont="1" applyFill="1" applyBorder="1" applyAlignment="1" applyProtection="1">
      <alignment horizontal="center" vertical="center"/>
    </xf>
    <xf numFmtId="168" fontId="23" fillId="0" borderId="0" xfId="2" applyNumberFormat="1" applyFont="1" applyFill="1" applyBorder="1" applyAlignment="1" applyProtection="1">
      <alignment horizontal="center" wrapText="1"/>
    </xf>
    <xf numFmtId="168" fontId="32" fillId="0" borderId="0" xfId="2" applyNumberFormat="1" applyFont="1" applyFill="1" applyBorder="1" applyAlignment="1" applyProtection="1">
      <alignment horizontal="center" wrapText="1"/>
    </xf>
    <xf numFmtId="0" fontId="19" fillId="3" borderId="1" xfId="0" applyFont="1" applyFill="1" applyBorder="1" applyAlignment="1">
      <alignment horizontal="center" vertical="center" wrapText="1"/>
    </xf>
    <xf numFmtId="0" fontId="47" fillId="2" borderId="2" xfId="0" applyFont="1" applyFill="1" applyBorder="1" applyAlignment="1">
      <alignment horizontal="left" vertical="center" wrapText="1"/>
    </xf>
    <xf numFmtId="0" fontId="4" fillId="0" borderId="3" xfId="3" applyFont="1" applyBorder="1" applyAlignment="1">
      <alignment horizontal="left" vertical="center" wrapText="1"/>
    </xf>
    <xf numFmtId="0" fontId="4" fillId="0" borderId="4" xfId="3" applyFont="1" applyBorder="1" applyAlignment="1">
      <alignment horizontal="left" vertical="center" wrapText="1"/>
    </xf>
    <xf numFmtId="174" fontId="35" fillId="2" borderId="3" xfId="2" applyNumberFormat="1" applyFont="1" applyFill="1" applyBorder="1" applyAlignment="1" applyProtection="1">
      <alignment horizontal="center" vertical="center"/>
    </xf>
    <xf numFmtId="174" fontId="35" fillId="2" borderId="5" xfId="2" applyNumberFormat="1" applyFont="1" applyFill="1" applyBorder="1" applyAlignment="1" applyProtection="1">
      <alignment horizontal="center" vertical="center"/>
    </xf>
    <xf numFmtId="174" fontId="35" fillId="2" borderId="4" xfId="2" applyNumberFormat="1" applyFont="1" applyFill="1" applyBorder="1" applyAlignment="1" applyProtection="1">
      <alignment horizontal="center" vertical="center"/>
    </xf>
    <xf numFmtId="0" fontId="19" fillId="3" borderId="2" xfId="3" applyFont="1" applyFill="1" applyBorder="1" applyAlignment="1">
      <alignment horizontal="center" vertical="center" wrapText="1"/>
    </xf>
    <xf numFmtId="0" fontId="19" fillId="3" borderId="3" xfId="3" applyFont="1" applyFill="1" applyBorder="1" applyAlignment="1">
      <alignment horizontal="center" vertical="center" wrapText="1"/>
    </xf>
    <xf numFmtId="0" fontId="19" fillId="3" borderId="4" xfId="3" applyFont="1" applyFill="1" applyBorder="1" applyAlignment="1">
      <alignment horizontal="center" vertical="center" wrapText="1"/>
    </xf>
    <xf numFmtId="0" fontId="5" fillId="0" borderId="0" xfId="3" applyFont="1" applyAlignment="1">
      <alignment horizontal="left" vertical="center" wrapText="1"/>
    </xf>
    <xf numFmtId="0" fontId="34" fillId="2" borderId="3" xfId="3" applyFont="1" applyFill="1" applyBorder="1" applyAlignment="1">
      <alignment horizontal="center" vertical="center" wrapText="1"/>
    </xf>
    <xf numFmtId="0" fontId="18" fillId="2" borderId="5" xfId="3" applyFont="1" applyFill="1" applyBorder="1" applyAlignment="1">
      <alignment horizontal="center" vertical="center" wrapText="1"/>
    </xf>
    <xf numFmtId="0" fontId="18" fillId="2" borderId="4" xfId="3" applyFont="1" applyFill="1" applyBorder="1" applyAlignment="1">
      <alignment horizontal="center" vertical="center" wrapText="1"/>
    </xf>
    <xf numFmtId="168" fontId="20" fillId="0" borderId="3" xfId="2" applyNumberFormat="1" applyFont="1" applyFill="1" applyBorder="1" applyAlignment="1" applyProtection="1">
      <alignment horizontal="center" vertical="center" wrapText="1"/>
    </xf>
    <xf numFmtId="168" fontId="20" fillId="0" borderId="4" xfId="2" applyNumberFormat="1" applyFont="1" applyFill="1" applyBorder="1" applyAlignment="1" applyProtection="1">
      <alignment horizontal="center" vertical="center" wrapText="1"/>
    </xf>
    <xf numFmtId="168" fontId="5" fillId="2" borderId="4" xfId="2" applyNumberFormat="1" applyFont="1" applyFill="1" applyBorder="1" applyAlignment="1" applyProtection="1">
      <alignment horizontal="center" vertical="top"/>
    </xf>
    <xf numFmtId="0" fontId="15" fillId="2" borderId="9" xfId="3" applyFont="1" applyFill="1" applyBorder="1" applyAlignment="1">
      <alignment horizontal="left" vertical="center" wrapText="1"/>
    </xf>
    <xf numFmtId="0" fontId="7" fillId="2" borderId="0" xfId="3" applyFont="1" applyFill="1" applyAlignment="1">
      <alignment horizontal="center" vertical="center" wrapText="1"/>
    </xf>
    <xf numFmtId="0" fontId="6" fillId="2" borderId="0" xfId="3" applyFont="1" applyFill="1" applyAlignment="1" applyProtection="1">
      <alignment horizontal="center"/>
      <protection locked="0"/>
    </xf>
    <xf numFmtId="0" fontId="19" fillId="0" borderId="0" xfId="3" applyFont="1" applyAlignment="1">
      <alignment horizontal="center" vertical="center" wrapText="1"/>
    </xf>
    <xf numFmtId="168" fontId="5" fillId="2" borderId="4" xfId="2" applyNumberFormat="1" applyFont="1" applyFill="1" applyBorder="1" applyAlignment="1" applyProtection="1">
      <alignment horizontal="center" vertical="center" wrapText="1"/>
    </xf>
    <xf numFmtId="168" fontId="5" fillId="2" borderId="9" xfId="2" applyNumberFormat="1" applyFont="1" applyFill="1" applyBorder="1" applyAlignment="1" applyProtection="1">
      <alignment horizontal="center"/>
    </xf>
    <xf numFmtId="168" fontId="44" fillId="2" borderId="9" xfId="2" applyNumberFormat="1" applyFont="1" applyFill="1" applyBorder="1" applyAlignment="1" applyProtection="1">
      <alignment horizontal="center" vertical="center"/>
    </xf>
    <xf numFmtId="168" fontId="4" fillId="0" borderId="0" xfId="2" applyNumberFormat="1" applyFont="1" applyFill="1" applyBorder="1" applyAlignment="1" applyProtection="1">
      <alignment horizontal="center" vertical="center"/>
    </xf>
    <xf numFmtId="0" fontId="43" fillId="3" borderId="3" xfId="3" applyFont="1" applyFill="1" applyBorder="1" applyAlignment="1">
      <alignment horizontal="center" vertical="center" wrapText="1"/>
    </xf>
    <xf numFmtId="0" fontId="43" fillId="3" borderId="4" xfId="3" applyFont="1" applyFill="1" applyBorder="1" applyAlignment="1">
      <alignment horizontal="center" vertical="center" wrapText="1"/>
    </xf>
    <xf numFmtId="0" fontId="47" fillId="2" borderId="2" xfId="3" applyFont="1" applyFill="1" applyBorder="1" applyAlignment="1">
      <alignment horizontal="left" vertical="center" wrapText="1"/>
    </xf>
    <xf numFmtId="0" fontId="7" fillId="2" borderId="0" xfId="3" applyFont="1" applyFill="1" applyAlignment="1">
      <alignment horizontal="center" wrapText="1"/>
    </xf>
    <xf numFmtId="0" fontId="33" fillId="2" borderId="9" xfId="3" applyFont="1" applyFill="1" applyBorder="1" applyAlignment="1" applyProtection="1">
      <alignment horizontal="left" vertical="center"/>
      <protection locked="0"/>
    </xf>
    <xf numFmtId="0" fontId="4" fillId="2" borderId="0" xfId="3" applyFont="1" applyFill="1" applyAlignment="1">
      <alignment horizontal="right" vertical="center" wrapText="1"/>
    </xf>
    <xf numFmtId="0" fontId="4" fillId="2" borderId="0" xfId="3" applyFont="1" applyFill="1" applyAlignment="1">
      <alignment horizontal="right" vertical="center"/>
    </xf>
    <xf numFmtId="0" fontId="50" fillId="0" borderId="3" xfId="3" applyFont="1" applyBorder="1" applyAlignment="1">
      <alignment horizontal="center" vertical="center"/>
    </xf>
    <xf numFmtId="0" fontId="51" fillId="0" borderId="5" xfId="3" applyFont="1" applyBorder="1" applyAlignment="1">
      <alignment horizontal="center" vertical="center"/>
    </xf>
    <xf numFmtId="0" fontId="4" fillId="0" borderId="3" xfId="3" applyFont="1" applyBorder="1" applyAlignment="1">
      <alignment horizontal="center" vertical="center" wrapText="1"/>
    </xf>
    <xf numFmtId="0" fontId="4" fillId="0" borderId="5" xfId="3" applyFont="1" applyBorder="1" applyAlignment="1">
      <alignment horizontal="center" vertical="center" wrapText="1"/>
    </xf>
    <xf numFmtId="0" fontId="4" fillId="0" borderId="4" xfId="3" applyFont="1" applyBorder="1" applyAlignment="1">
      <alignment horizontal="center" vertical="center" wrapText="1"/>
    </xf>
    <xf numFmtId="0" fontId="50" fillId="2" borderId="3" xfId="3" applyFont="1" applyFill="1" applyBorder="1" applyAlignment="1">
      <alignment horizontal="center" vertical="center"/>
    </xf>
    <xf numFmtId="0" fontId="50" fillId="2" borderId="5" xfId="3" applyFont="1" applyFill="1" applyBorder="1" applyAlignment="1">
      <alignment horizontal="center" vertical="center"/>
    </xf>
    <xf numFmtId="168" fontId="4" fillId="2" borderId="3" xfId="2" applyNumberFormat="1" applyFont="1" applyFill="1" applyBorder="1" applyAlignment="1" applyProtection="1">
      <alignment horizontal="center" vertical="center"/>
      <protection locked="0"/>
    </xf>
    <xf numFmtId="168" fontId="4" fillId="2" borderId="4" xfId="2" applyNumberFormat="1" applyFont="1" applyFill="1" applyBorder="1" applyAlignment="1" applyProtection="1">
      <alignment horizontal="center" vertical="center"/>
      <protection locked="0"/>
    </xf>
  </cellXfs>
  <cellStyles count="5">
    <cellStyle name="Euro" xfId="1" xr:uid="{00000000-0005-0000-0000-000000000000}"/>
    <cellStyle name="Milliers" xfId="2" builtinId="3"/>
    <cellStyle name="Normal" xfId="0" builtinId="0"/>
    <cellStyle name="Normal 2" xfId="3" xr:uid="{00000000-0005-0000-0000-000004000000}"/>
    <cellStyle name="Normal 2 2"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21771</xdr:colOff>
      <xdr:row>138</xdr:row>
      <xdr:rowOff>500743</xdr:rowOff>
    </xdr:from>
    <xdr:to>
      <xdr:col>0</xdr:col>
      <xdr:colOff>293914</xdr:colOff>
      <xdr:row>139</xdr:row>
      <xdr:rowOff>391886</xdr:rowOff>
    </xdr:to>
    <xdr:sp macro="" textlink="">
      <xdr:nvSpPr>
        <xdr:cNvPr id="2" name="ZoneTexte 1">
          <a:extLst>
            <a:ext uri="{FF2B5EF4-FFF2-40B4-BE49-F238E27FC236}">
              <a16:creationId xmlns:a16="http://schemas.microsoft.com/office/drawing/2014/main" id="{F9DA19EF-0949-4FA4-874D-6F130B5827EC}"/>
            </a:ext>
          </a:extLst>
        </xdr:cNvPr>
        <xdr:cNvSpPr txBox="1"/>
      </xdr:nvSpPr>
      <xdr:spPr>
        <a:xfrm>
          <a:off x="21771" y="67905086"/>
          <a:ext cx="272143" cy="413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oneCellAnchor>
    <xdr:from>
      <xdr:col>2</xdr:col>
      <xdr:colOff>707571</xdr:colOff>
      <xdr:row>2</xdr:row>
      <xdr:rowOff>68350</xdr:rowOff>
    </xdr:from>
    <xdr:ext cx="2700364" cy="1744246"/>
    <xdr:pic>
      <xdr:nvPicPr>
        <xdr:cNvPr id="6" name="Image 5">
          <a:extLst>
            <a:ext uri="{FF2B5EF4-FFF2-40B4-BE49-F238E27FC236}">
              <a16:creationId xmlns:a16="http://schemas.microsoft.com/office/drawing/2014/main" id="{10753A67-44E9-4E15-A41B-49E080C372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86107" y="843957"/>
          <a:ext cx="2700364" cy="17442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21771</xdr:colOff>
      <xdr:row>106</xdr:row>
      <xdr:rowOff>500743</xdr:rowOff>
    </xdr:from>
    <xdr:to>
      <xdr:col>0</xdr:col>
      <xdr:colOff>293914</xdr:colOff>
      <xdr:row>107</xdr:row>
      <xdr:rowOff>391886</xdr:rowOff>
    </xdr:to>
    <xdr:sp macro="" textlink="">
      <xdr:nvSpPr>
        <xdr:cNvPr id="2" name="ZoneTexte 1">
          <a:extLst>
            <a:ext uri="{FF2B5EF4-FFF2-40B4-BE49-F238E27FC236}">
              <a16:creationId xmlns:a16="http://schemas.microsoft.com/office/drawing/2014/main" id="{FB75065F-EEA2-4838-957C-A24B169517F4}"/>
            </a:ext>
          </a:extLst>
        </xdr:cNvPr>
        <xdr:cNvSpPr txBox="1"/>
      </xdr:nvSpPr>
      <xdr:spPr>
        <a:xfrm>
          <a:off x="17961" y="18342973"/>
          <a:ext cx="264523"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21771</xdr:colOff>
      <xdr:row>106</xdr:row>
      <xdr:rowOff>500743</xdr:rowOff>
    </xdr:from>
    <xdr:to>
      <xdr:col>0</xdr:col>
      <xdr:colOff>293914</xdr:colOff>
      <xdr:row>109</xdr:row>
      <xdr:rowOff>0</xdr:rowOff>
    </xdr:to>
    <xdr:sp macro="" textlink="">
      <xdr:nvSpPr>
        <xdr:cNvPr id="3" name="ZoneTexte 2">
          <a:extLst>
            <a:ext uri="{FF2B5EF4-FFF2-40B4-BE49-F238E27FC236}">
              <a16:creationId xmlns:a16="http://schemas.microsoft.com/office/drawing/2014/main" id="{DFDFBD9D-4720-490C-8ACC-AB95EA61A6F6}"/>
            </a:ext>
          </a:extLst>
        </xdr:cNvPr>
        <xdr:cNvSpPr txBox="1"/>
      </xdr:nvSpPr>
      <xdr:spPr>
        <a:xfrm>
          <a:off x="17961" y="18342973"/>
          <a:ext cx="264523" cy="345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17961</xdr:colOff>
      <xdr:row>139</xdr:row>
      <xdr:rowOff>120287</xdr:rowOff>
    </xdr:from>
    <xdr:to>
      <xdr:col>0</xdr:col>
      <xdr:colOff>292009</xdr:colOff>
      <xdr:row>139</xdr:row>
      <xdr:rowOff>516255</xdr:rowOff>
    </xdr:to>
    <xdr:sp macro="" textlink="">
      <xdr:nvSpPr>
        <xdr:cNvPr id="4" name="ZoneTexte 3">
          <a:extLst>
            <a:ext uri="{FF2B5EF4-FFF2-40B4-BE49-F238E27FC236}">
              <a16:creationId xmlns:a16="http://schemas.microsoft.com/office/drawing/2014/main" id="{9693293A-00B4-44B0-A291-D20F93BA780A}"/>
            </a:ext>
          </a:extLst>
        </xdr:cNvPr>
        <xdr:cNvSpPr txBox="1"/>
      </xdr:nvSpPr>
      <xdr:spPr>
        <a:xfrm>
          <a:off x="21771" y="24296642"/>
          <a:ext cx="266428" cy="47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17961</xdr:colOff>
      <xdr:row>139</xdr:row>
      <xdr:rowOff>120287</xdr:rowOff>
    </xdr:from>
    <xdr:to>
      <xdr:col>0</xdr:col>
      <xdr:colOff>292009</xdr:colOff>
      <xdr:row>140</xdr:row>
      <xdr:rowOff>517072</xdr:rowOff>
    </xdr:to>
    <xdr:sp macro="" textlink="">
      <xdr:nvSpPr>
        <xdr:cNvPr id="5" name="ZoneTexte 4">
          <a:extLst>
            <a:ext uri="{FF2B5EF4-FFF2-40B4-BE49-F238E27FC236}">
              <a16:creationId xmlns:a16="http://schemas.microsoft.com/office/drawing/2014/main" id="{61DECB82-6B0D-4607-AF61-65B2ACC536AC}"/>
            </a:ext>
          </a:extLst>
        </xdr:cNvPr>
        <xdr:cNvSpPr txBox="1"/>
      </xdr:nvSpPr>
      <xdr:spPr>
        <a:xfrm>
          <a:off x="21771" y="24296642"/>
          <a:ext cx="266428" cy="21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oneCellAnchor>
    <xdr:from>
      <xdr:col>2</xdr:col>
      <xdr:colOff>1357028</xdr:colOff>
      <xdr:row>2</xdr:row>
      <xdr:rowOff>89431</xdr:rowOff>
    </xdr:from>
    <xdr:ext cx="2700186" cy="1744131"/>
    <xdr:pic>
      <xdr:nvPicPr>
        <xdr:cNvPr id="6" name="Image 5">
          <a:extLst>
            <a:ext uri="{FF2B5EF4-FFF2-40B4-BE49-F238E27FC236}">
              <a16:creationId xmlns:a16="http://schemas.microsoft.com/office/drawing/2014/main" id="{CAEA0048-E1EA-4735-855B-456E16BE7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7528" y="946681"/>
          <a:ext cx="2700186" cy="1744131"/>
        </a:xfrm>
        <a:prstGeom prst="rect">
          <a:avLst/>
        </a:prstGeom>
      </xdr:spPr>
    </xdr:pic>
    <xdr:clientData/>
  </xdr:oneCellAnchor>
  <xdr:twoCellAnchor>
    <xdr:from>
      <xdr:col>0</xdr:col>
      <xdr:colOff>21771</xdr:colOff>
      <xdr:row>107</xdr:row>
      <xdr:rowOff>500743</xdr:rowOff>
    </xdr:from>
    <xdr:to>
      <xdr:col>0</xdr:col>
      <xdr:colOff>293914</xdr:colOff>
      <xdr:row>108</xdr:row>
      <xdr:rowOff>391886</xdr:rowOff>
    </xdr:to>
    <xdr:sp macro="" textlink="">
      <xdr:nvSpPr>
        <xdr:cNvPr id="8" name="ZoneTexte 7">
          <a:extLst>
            <a:ext uri="{FF2B5EF4-FFF2-40B4-BE49-F238E27FC236}">
              <a16:creationId xmlns:a16="http://schemas.microsoft.com/office/drawing/2014/main" id="{8BFF636B-D244-4948-9385-D36B014BE704}"/>
            </a:ext>
          </a:extLst>
        </xdr:cNvPr>
        <xdr:cNvSpPr txBox="1"/>
      </xdr:nvSpPr>
      <xdr:spPr>
        <a:xfrm>
          <a:off x="17961" y="18514423"/>
          <a:ext cx="264523"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21771</xdr:colOff>
      <xdr:row>108</xdr:row>
      <xdr:rowOff>500743</xdr:rowOff>
    </xdr:from>
    <xdr:to>
      <xdr:col>0</xdr:col>
      <xdr:colOff>293914</xdr:colOff>
      <xdr:row>109</xdr:row>
      <xdr:rowOff>0</xdr:rowOff>
    </xdr:to>
    <xdr:sp macro="" textlink="">
      <xdr:nvSpPr>
        <xdr:cNvPr id="9" name="ZoneTexte 8">
          <a:extLst>
            <a:ext uri="{FF2B5EF4-FFF2-40B4-BE49-F238E27FC236}">
              <a16:creationId xmlns:a16="http://schemas.microsoft.com/office/drawing/2014/main" id="{7F5FC5F6-48FA-45EC-BBA4-5689F953DD21}"/>
            </a:ext>
          </a:extLst>
        </xdr:cNvPr>
        <xdr:cNvSpPr txBox="1"/>
      </xdr:nvSpPr>
      <xdr:spPr>
        <a:xfrm>
          <a:off x="17961" y="18685873"/>
          <a:ext cx="264523"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21771</xdr:colOff>
      <xdr:row>109</xdr:row>
      <xdr:rowOff>0</xdr:rowOff>
    </xdr:from>
    <xdr:to>
      <xdr:col>0</xdr:col>
      <xdr:colOff>293914</xdr:colOff>
      <xdr:row>109</xdr:row>
      <xdr:rowOff>391886</xdr:rowOff>
    </xdr:to>
    <xdr:sp macro="" textlink="">
      <xdr:nvSpPr>
        <xdr:cNvPr id="10" name="ZoneTexte 9">
          <a:extLst>
            <a:ext uri="{FF2B5EF4-FFF2-40B4-BE49-F238E27FC236}">
              <a16:creationId xmlns:a16="http://schemas.microsoft.com/office/drawing/2014/main" id="{1E16A19F-5EC6-477B-8464-F17A67E6C6AF}"/>
            </a:ext>
          </a:extLst>
        </xdr:cNvPr>
        <xdr:cNvSpPr txBox="1"/>
      </xdr:nvSpPr>
      <xdr:spPr>
        <a:xfrm>
          <a:off x="17961" y="18857323"/>
          <a:ext cx="264523"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21771</xdr:colOff>
      <xdr:row>109</xdr:row>
      <xdr:rowOff>500743</xdr:rowOff>
    </xdr:from>
    <xdr:to>
      <xdr:col>0</xdr:col>
      <xdr:colOff>293914</xdr:colOff>
      <xdr:row>110</xdr:row>
      <xdr:rowOff>391886</xdr:rowOff>
    </xdr:to>
    <xdr:sp macro="" textlink="">
      <xdr:nvSpPr>
        <xdr:cNvPr id="11" name="ZoneTexte 10">
          <a:extLst>
            <a:ext uri="{FF2B5EF4-FFF2-40B4-BE49-F238E27FC236}">
              <a16:creationId xmlns:a16="http://schemas.microsoft.com/office/drawing/2014/main" id="{8BADBA2B-5171-4DFE-94A3-DFEE0F4CA614}"/>
            </a:ext>
          </a:extLst>
        </xdr:cNvPr>
        <xdr:cNvSpPr txBox="1"/>
      </xdr:nvSpPr>
      <xdr:spPr>
        <a:xfrm>
          <a:off x="17961" y="19028773"/>
          <a:ext cx="264523"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21771</xdr:colOff>
      <xdr:row>110</xdr:row>
      <xdr:rowOff>500743</xdr:rowOff>
    </xdr:from>
    <xdr:to>
      <xdr:col>0</xdr:col>
      <xdr:colOff>293914</xdr:colOff>
      <xdr:row>111</xdr:row>
      <xdr:rowOff>391886</xdr:rowOff>
    </xdr:to>
    <xdr:sp macro="" textlink="">
      <xdr:nvSpPr>
        <xdr:cNvPr id="12" name="ZoneTexte 11">
          <a:extLst>
            <a:ext uri="{FF2B5EF4-FFF2-40B4-BE49-F238E27FC236}">
              <a16:creationId xmlns:a16="http://schemas.microsoft.com/office/drawing/2014/main" id="{730AAE8E-A37E-44BB-93F4-C221E416122A}"/>
            </a:ext>
          </a:extLst>
        </xdr:cNvPr>
        <xdr:cNvSpPr txBox="1"/>
      </xdr:nvSpPr>
      <xdr:spPr>
        <a:xfrm>
          <a:off x="17961" y="19200223"/>
          <a:ext cx="264523"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I156"/>
  <sheetViews>
    <sheetView showGridLines="0" showRuler="0" topLeftCell="A128" zoomScale="85" zoomScaleNormal="85" zoomScaleSheetLayoutView="70" zoomScalePageLayoutView="44" workbookViewId="0">
      <selection activeCell="E130" sqref="E130"/>
    </sheetView>
  </sheetViews>
  <sheetFormatPr baseColWidth="10" defaultColWidth="4.140625" defaultRowHeight="41.45" customHeight="1" x14ac:dyDescent="0.25"/>
  <cols>
    <col min="1" max="1" width="31.140625" style="71" customWidth="1"/>
    <col min="2" max="2" width="87" style="94" customWidth="1"/>
    <col min="3" max="3" width="18.85546875" style="54" customWidth="1"/>
    <col min="4" max="4" width="7.85546875" style="52" customWidth="1"/>
    <col min="5" max="5" width="9.5703125" style="52" bestFit="1" customWidth="1"/>
    <col min="6" max="6" width="23.28515625" style="2" customWidth="1"/>
    <col min="7" max="16384" width="4.140625" style="54"/>
  </cols>
  <sheetData>
    <row r="1" spans="1:7" ht="28.5" customHeight="1" x14ac:dyDescent="0.25">
      <c r="A1" s="251" t="s">
        <v>446</v>
      </c>
      <c r="B1" s="251"/>
      <c r="C1" s="52"/>
      <c r="D1" s="53"/>
      <c r="E1" s="53"/>
    </row>
    <row r="2" spans="1:7" ht="40.5" customHeight="1" x14ac:dyDescent="0.25">
      <c r="A2" s="55"/>
      <c r="B2" s="192" t="s">
        <v>412</v>
      </c>
      <c r="C2" s="229" t="s">
        <v>430</v>
      </c>
      <c r="D2" s="229"/>
      <c r="E2" s="229"/>
      <c r="F2" s="229"/>
    </row>
    <row r="3" spans="1:7" ht="28.5" customHeight="1" x14ac:dyDescent="0.25">
      <c r="A3" s="45" t="s">
        <v>431</v>
      </c>
      <c r="B3" s="207"/>
      <c r="C3" s="56"/>
      <c r="D3" s="263"/>
      <c r="E3" s="263"/>
    </row>
    <row r="4" spans="1:7" ht="28.5" customHeight="1" x14ac:dyDescent="0.25">
      <c r="B4" s="43"/>
      <c r="C4" s="58"/>
      <c r="D4" s="264"/>
      <c r="E4" s="264"/>
    </row>
    <row r="5" spans="1:7" ht="28.5" customHeight="1" x14ac:dyDescent="0.25">
      <c r="A5" s="50"/>
      <c r="B5" s="45"/>
      <c r="C5" s="59"/>
      <c r="D5" s="60"/>
      <c r="E5" s="60"/>
    </row>
    <row r="6" spans="1:7" ht="29.25" customHeight="1" x14ac:dyDescent="0.25">
      <c r="A6" s="128"/>
      <c r="B6" s="45"/>
      <c r="C6" s="59"/>
      <c r="D6" s="60"/>
      <c r="E6" s="60"/>
    </row>
    <row r="7" spans="1:7" ht="18" x14ac:dyDescent="0.25">
      <c r="A7" s="190" t="s">
        <v>432</v>
      </c>
      <c r="B7" s="190"/>
      <c r="C7" s="59"/>
      <c r="D7" s="60"/>
      <c r="E7" s="60"/>
    </row>
    <row r="8" spans="1:7" ht="18" x14ac:dyDescent="0.25">
      <c r="A8" s="301"/>
      <c r="B8" s="301"/>
      <c r="C8" s="265"/>
      <c r="D8" s="266"/>
      <c r="E8" s="266"/>
    </row>
    <row r="9" spans="1:7" s="61" customFormat="1" ht="27.6" customHeight="1" x14ac:dyDescent="0.25">
      <c r="A9" s="252" t="s">
        <v>409</v>
      </c>
      <c r="B9" s="253" t="s">
        <v>50</v>
      </c>
      <c r="C9" s="253"/>
      <c r="D9" s="253"/>
      <c r="E9" s="253"/>
      <c r="F9" s="254"/>
    </row>
    <row r="10" spans="1:7" s="62" customFormat="1" ht="111.6" customHeight="1" x14ac:dyDescent="0.2">
      <c r="A10" s="282" t="s">
        <v>416</v>
      </c>
      <c r="B10" s="283"/>
      <c r="C10" s="283"/>
      <c r="D10" s="283"/>
      <c r="E10" s="283"/>
      <c r="F10" s="284"/>
    </row>
    <row r="11" spans="1:7" s="62" customFormat="1" ht="35.450000000000003" customHeight="1" x14ac:dyDescent="0.2">
      <c r="A11" s="313" t="s">
        <v>433</v>
      </c>
      <c r="B11" s="313"/>
      <c r="C11" s="304" t="s">
        <v>132</v>
      </c>
      <c r="D11" s="305"/>
      <c r="E11" s="305"/>
      <c r="F11" s="193">
        <f>B149</f>
        <v>0</v>
      </c>
    </row>
    <row r="12" spans="1:7" s="63" customFormat="1" ht="39" customHeight="1" x14ac:dyDescent="0.2">
      <c r="A12" s="313" t="s">
        <v>434</v>
      </c>
      <c r="B12" s="313"/>
      <c r="C12" s="306" t="s">
        <v>132</v>
      </c>
      <c r="D12" s="307"/>
      <c r="E12" s="307"/>
      <c r="F12" s="193">
        <f>B140-190</f>
        <v>44864</v>
      </c>
      <c r="G12" s="3"/>
    </row>
    <row r="13" spans="1:7" s="66" customFormat="1" ht="45" customHeight="1" x14ac:dyDescent="0.2">
      <c r="A13" s="64" t="s">
        <v>58</v>
      </c>
      <c r="B13" s="65" t="s">
        <v>68</v>
      </c>
      <c r="C13" s="257">
        <v>571000</v>
      </c>
      <c r="D13" s="257"/>
      <c r="E13" s="29">
        <v>0</v>
      </c>
      <c r="F13" s="48">
        <f>E13*C13</f>
        <v>0</v>
      </c>
    </row>
    <row r="14" spans="1:7" s="66" customFormat="1" ht="45" customHeight="1" x14ac:dyDescent="0.2">
      <c r="A14" s="64" t="s">
        <v>59</v>
      </c>
      <c r="B14" s="65" t="s">
        <v>69</v>
      </c>
      <c r="C14" s="257">
        <v>577000</v>
      </c>
      <c r="D14" s="257"/>
      <c r="E14" s="29">
        <v>0</v>
      </c>
      <c r="F14" s="48">
        <f>E14*C14</f>
        <v>0</v>
      </c>
    </row>
    <row r="15" spans="1:7" s="66" customFormat="1" ht="18" x14ac:dyDescent="0.2">
      <c r="A15" s="67"/>
      <c r="B15" s="68"/>
      <c r="C15" s="1"/>
      <c r="D15" s="1"/>
      <c r="E15" s="129"/>
      <c r="F15" s="1"/>
    </row>
    <row r="16" spans="1:7" s="66" customFormat="1" ht="18" x14ac:dyDescent="0.2">
      <c r="A16" s="302" t="s">
        <v>51</v>
      </c>
      <c r="B16" s="303"/>
      <c r="C16" s="242"/>
      <c r="D16" s="242"/>
      <c r="E16" s="130"/>
      <c r="F16" s="47"/>
    </row>
    <row r="17" spans="1:6" s="63" customFormat="1" ht="45" customHeight="1" x14ac:dyDescent="0.2">
      <c r="A17" s="64" t="s">
        <v>199</v>
      </c>
      <c r="B17" s="69" t="s">
        <v>70</v>
      </c>
      <c r="C17" s="287">
        <v>3000</v>
      </c>
      <c r="D17" s="287"/>
      <c r="E17" s="30">
        <v>0</v>
      </c>
      <c r="F17" s="6">
        <f>E17*C17</f>
        <v>0</v>
      </c>
    </row>
    <row r="18" spans="1:6" s="63" customFormat="1" ht="45" customHeight="1" x14ac:dyDescent="0.2">
      <c r="A18" s="64" t="s">
        <v>133</v>
      </c>
      <c r="B18" s="70" t="s">
        <v>57</v>
      </c>
      <c r="C18" s="257">
        <v>3000</v>
      </c>
      <c r="D18" s="257"/>
      <c r="E18" s="29">
        <v>0</v>
      </c>
      <c r="F18" s="6">
        <f t="shared" ref="F18:F20" si="0">E18*C18</f>
        <v>0</v>
      </c>
    </row>
    <row r="19" spans="1:6" s="63" customFormat="1" ht="45" customHeight="1" x14ac:dyDescent="0.2">
      <c r="A19" s="64" t="s">
        <v>134</v>
      </c>
      <c r="B19" s="65" t="s">
        <v>17</v>
      </c>
      <c r="C19" s="257">
        <v>39000</v>
      </c>
      <c r="D19" s="257"/>
      <c r="E19" s="29">
        <v>0</v>
      </c>
      <c r="F19" s="6">
        <f t="shared" si="0"/>
        <v>0</v>
      </c>
    </row>
    <row r="20" spans="1:6" s="63" customFormat="1" ht="45" customHeight="1" x14ac:dyDescent="0.2">
      <c r="A20" s="64" t="s">
        <v>200</v>
      </c>
      <c r="B20" s="65" t="s">
        <v>18</v>
      </c>
      <c r="C20" s="257">
        <v>44900</v>
      </c>
      <c r="D20" s="257"/>
      <c r="E20" s="29">
        <v>0</v>
      </c>
      <c r="F20" s="48">
        <f t="shared" si="0"/>
        <v>0</v>
      </c>
    </row>
    <row r="21" spans="1:6" s="63" customFormat="1" ht="15.75" x14ac:dyDescent="0.25">
      <c r="A21" s="71"/>
      <c r="B21" s="72"/>
      <c r="C21" s="7"/>
      <c r="D21" s="8"/>
      <c r="E21" s="8"/>
      <c r="F21" s="2"/>
    </row>
    <row r="22" spans="1:6" s="63" customFormat="1" ht="18" x14ac:dyDescent="0.2">
      <c r="A22" s="250" t="s">
        <v>42</v>
      </c>
      <c r="B22" s="250"/>
      <c r="C22" s="249" t="s">
        <v>15</v>
      </c>
      <c r="D22" s="249"/>
      <c r="E22" s="255" t="s">
        <v>16</v>
      </c>
      <c r="F22" s="256" t="s">
        <v>16</v>
      </c>
    </row>
    <row r="23" spans="1:6" s="63" customFormat="1" ht="45" customHeight="1" x14ac:dyDescent="0.2">
      <c r="A23" s="64" t="s">
        <v>174</v>
      </c>
      <c r="B23" s="69" t="s">
        <v>26</v>
      </c>
      <c r="C23" s="260" t="s">
        <v>2</v>
      </c>
      <c r="D23" s="262"/>
      <c r="E23" s="260" t="s">
        <v>2</v>
      </c>
      <c r="F23" s="261"/>
    </row>
    <row r="24" spans="1:6" s="63" customFormat="1" ht="45" customHeight="1" x14ac:dyDescent="0.2">
      <c r="A24" s="64" t="s">
        <v>175</v>
      </c>
      <c r="B24" s="70" t="s">
        <v>25</v>
      </c>
      <c r="C24" s="227" t="s">
        <v>2</v>
      </c>
      <c r="D24" s="228"/>
      <c r="E24" s="260" t="s">
        <v>2</v>
      </c>
      <c r="F24" s="261"/>
    </row>
    <row r="25" spans="1:6" s="63" customFormat="1" ht="45" customHeight="1" x14ac:dyDescent="0.2">
      <c r="A25" s="64" t="s">
        <v>176</v>
      </c>
      <c r="B25" s="70" t="s">
        <v>43</v>
      </c>
      <c r="C25" s="227" t="s">
        <v>2</v>
      </c>
      <c r="D25" s="228"/>
      <c r="E25" s="260" t="s">
        <v>2</v>
      </c>
      <c r="F25" s="261"/>
    </row>
    <row r="26" spans="1:6" s="63" customFormat="1" ht="45" customHeight="1" x14ac:dyDescent="0.2">
      <c r="A26" s="64" t="s">
        <v>177</v>
      </c>
      <c r="B26" s="73" t="s">
        <v>21</v>
      </c>
      <c r="C26" s="227" t="s">
        <v>2</v>
      </c>
      <c r="D26" s="228"/>
      <c r="E26" s="260" t="s">
        <v>2</v>
      </c>
      <c r="F26" s="261"/>
    </row>
    <row r="27" spans="1:6" s="63" customFormat="1" ht="45" customHeight="1" x14ac:dyDescent="0.2">
      <c r="A27" s="64" t="s">
        <v>178</v>
      </c>
      <c r="B27" s="74" t="s">
        <v>371</v>
      </c>
      <c r="C27" s="288" t="s">
        <v>2</v>
      </c>
      <c r="D27" s="289"/>
      <c r="E27" s="267" t="s">
        <v>2</v>
      </c>
      <c r="F27" s="268"/>
    </row>
    <row r="28" spans="1:6" s="63" customFormat="1" ht="45" customHeight="1" x14ac:dyDescent="0.2">
      <c r="A28" s="64" t="s">
        <v>179</v>
      </c>
      <c r="B28" s="73" t="s">
        <v>372</v>
      </c>
      <c r="C28" s="225" t="s">
        <v>2</v>
      </c>
      <c r="D28" s="226"/>
      <c r="E28" s="267" t="s">
        <v>2</v>
      </c>
      <c r="F28" s="268"/>
    </row>
    <row r="29" spans="1:6" s="63" customFormat="1" ht="45" customHeight="1" x14ac:dyDescent="0.2">
      <c r="A29" s="64" t="s">
        <v>180</v>
      </c>
      <c r="B29" s="70" t="s">
        <v>373</v>
      </c>
      <c r="C29" s="227" t="s">
        <v>2</v>
      </c>
      <c r="D29" s="228"/>
      <c r="E29" s="260" t="s">
        <v>2</v>
      </c>
      <c r="F29" s="261"/>
    </row>
    <row r="30" spans="1:6" s="63" customFormat="1" ht="45" customHeight="1" x14ac:dyDescent="0.2">
      <c r="A30" s="64" t="s">
        <v>181</v>
      </c>
      <c r="B30" s="75" t="s">
        <v>7</v>
      </c>
      <c r="C30" s="227" t="s">
        <v>2</v>
      </c>
      <c r="D30" s="228"/>
      <c r="E30" s="260" t="s">
        <v>2</v>
      </c>
      <c r="F30" s="261"/>
    </row>
    <row r="31" spans="1:6" s="63" customFormat="1" ht="45" customHeight="1" x14ac:dyDescent="0.2">
      <c r="A31" s="64" t="s">
        <v>182</v>
      </c>
      <c r="B31" s="70" t="s">
        <v>95</v>
      </c>
      <c r="C31" s="227" t="s">
        <v>2</v>
      </c>
      <c r="D31" s="228"/>
      <c r="E31" s="260" t="s">
        <v>2</v>
      </c>
      <c r="F31" s="261"/>
    </row>
    <row r="32" spans="1:6" s="63" customFormat="1" ht="45" customHeight="1" x14ac:dyDescent="0.2">
      <c r="A32" s="64" t="s">
        <v>183</v>
      </c>
      <c r="B32" s="70" t="s">
        <v>96</v>
      </c>
      <c r="C32" s="227" t="s">
        <v>2</v>
      </c>
      <c r="D32" s="228"/>
      <c r="E32" s="260" t="s">
        <v>2</v>
      </c>
      <c r="F32" s="261"/>
    </row>
    <row r="33" spans="1:6" s="63" customFormat="1" ht="45" customHeight="1" x14ac:dyDescent="0.2">
      <c r="A33" s="64" t="s">
        <v>184</v>
      </c>
      <c r="B33" s="70" t="s">
        <v>44</v>
      </c>
      <c r="C33" s="227" t="s">
        <v>2</v>
      </c>
      <c r="D33" s="228"/>
      <c r="E33" s="227" t="s">
        <v>2</v>
      </c>
      <c r="F33" s="308"/>
    </row>
    <row r="34" spans="1:6" s="63" customFormat="1" ht="45" customHeight="1" x14ac:dyDescent="0.2">
      <c r="A34" s="64" t="s">
        <v>185</v>
      </c>
      <c r="B34" s="70" t="s">
        <v>97</v>
      </c>
      <c r="C34" s="225" t="s">
        <v>2</v>
      </c>
      <c r="D34" s="226"/>
      <c r="E34" s="225" t="s">
        <v>2</v>
      </c>
      <c r="F34" s="309"/>
    </row>
    <row r="35" spans="1:6" s="63" customFormat="1" ht="45" customHeight="1" x14ac:dyDescent="0.2">
      <c r="A35" s="64" t="s">
        <v>186</v>
      </c>
      <c r="B35" s="70" t="s">
        <v>0</v>
      </c>
      <c r="C35" s="225" t="s">
        <v>2</v>
      </c>
      <c r="D35" s="226"/>
      <c r="E35" s="267" t="s">
        <v>2</v>
      </c>
      <c r="F35" s="268"/>
    </row>
    <row r="36" spans="1:6" s="63" customFormat="1" ht="45" customHeight="1" x14ac:dyDescent="0.2">
      <c r="A36" s="64" t="s">
        <v>187</v>
      </c>
      <c r="B36" s="70" t="s">
        <v>98</v>
      </c>
      <c r="C36" s="225" t="s">
        <v>2</v>
      </c>
      <c r="D36" s="226"/>
      <c r="E36" s="267" t="s">
        <v>2</v>
      </c>
      <c r="F36" s="268"/>
    </row>
    <row r="37" spans="1:6" s="63" customFormat="1" ht="45" customHeight="1" x14ac:dyDescent="0.2">
      <c r="A37" s="64" t="s">
        <v>188</v>
      </c>
      <c r="B37" s="70" t="s">
        <v>1</v>
      </c>
      <c r="C37" s="227" t="s">
        <v>2</v>
      </c>
      <c r="D37" s="228"/>
      <c r="E37" s="260" t="s">
        <v>2</v>
      </c>
      <c r="F37" s="261"/>
    </row>
    <row r="38" spans="1:6" s="63" customFormat="1" ht="45" customHeight="1" x14ac:dyDescent="0.2">
      <c r="A38" s="64" t="s">
        <v>189</v>
      </c>
      <c r="B38" s="70" t="s">
        <v>5</v>
      </c>
      <c r="C38" s="227" t="s">
        <v>2</v>
      </c>
      <c r="D38" s="228"/>
      <c r="E38" s="260" t="s">
        <v>2</v>
      </c>
      <c r="F38" s="261"/>
    </row>
    <row r="39" spans="1:6" s="63" customFormat="1" ht="45" customHeight="1" x14ac:dyDescent="0.2">
      <c r="A39" s="64" t="s">
        <v>190</v>
      </c>
      <c r="B39" s="75" t="s">
        <v>377</v>
      </c>
      <c r="C39" s="258"/>
      <c r="D39" s="259"/>
      <c r="E39" s="260" t="s">
        <v>2</v>
      </c>
      <c r="F39" s="261"/>
    </row>
    <row r="40" spans="1:6" s="63" customFormat="1" ht="45" customHeight="1" x14ac:dyDescent="0.2">
      <c r="A40" s="64" t="s">
        <v>191</v>
      </c>
      <c r="B40" s="76" t="s">
        <v>45</v>
      </c>
      <c r="C40" s="269"/>
      <c r="D40" s="270"/>
      <c r="E40" s="260" t="s">
        <v>2</v>
      </c>
      <c r="F40" s="261"/>
    </row>
    <row r="41" spans="1:6" s="63" customFormat="1" ht="45" customHeight="1" x14ac:dyDescent="0.2">
      <c r="A41" s="64" t="s">
        <v>192</v>
      </c>
      <c r="B41" s="77" t="s">
        <v>99</v>
      </c>
      <c r="C41" s="258"/>
      <c r="D41" s="259"/>
      <c r="E41" s="260" t="s">
        <v>2</v>
      </c>
      <c r="F41" s="261"/>
    </row>
    <row r="42" spans="1:6" s="63" customFormat="1" ht="45" customHeight="1" x14ac:dyDescent="0.2">
      <c r="A42" s="64" t="s">
        <v>193</v>
      </c>
      <c r="B42" s="78" t="s">
        <v>368</v>
      </c>
      <c r="C42" s="285"/>
      <c r="D42" s="286"/>
      <c r="E42" s="267" t="s">
        <v>2</v>
      </c>
      <c r="F42" s="268"/>
    </row>
    <row r="43" spans="1:6" s="63" customFormat="1" ht="45" customHeight="1" x14ac:dyDescent="0.2">
      <c r="A43" s="64" t="s">
        <v>194</v>
      </c>
      <c r="B43" s="79" t="s">
        <v>100</v>
      </c>
      <c r="C43" s="285"/>
      <c r="D43" s="286"/>
      <c r="E43" s="267" t="s">
        <v>2</v>
      </c>
      <c r="F43" s="268"/>
    </row>
    <row r="44" spans="1:6" s="63" customFormat="1" ht="45" customHeight="1" x14ac:dyDescent="0.2">
      <c r="A44" s="64" t="s">
        <v>195</v>
      </c>
      <c r="B44" s="76" t="s">
        <v>71</v>
      </c>
      <c r="C44" s="258"/>
      <c r="D44" s="259"/>
      <c r="E44" s="260" t="s">
        <v>2</v>
      </c>
      <c r="F44" s="261"/>
    </row>
    <row r="45" spans="1:6" s="66" customFormat="1" ht="45" customHeight="1" x14ac:dyDescent="0.2">
      <c r="A45" s="64" t="s">
        <v>196</v>
      </c>
      <c r="B45" s="80" t="s">
        <v>65</v>
      </c>
      <c r="C45" s="258"/>
      <c r="D45" s="259"/>
      <c r="E45" s="260" t="s">
        <v>2</v>
      </c>
      <c r="F45" s="261"/>
    </row>
    <row r="46" spans="1:6" s="63" customFormat="1" ht="45" customHeight="1" x14ac:dyDescent="0.2">
      <c r="A46" s="64" t="s">
        <v>197</v>
      </c>
      <c r="B46" s="76" t="s">
        <v>46</v>
      </c>
      <c r="C46" s="258"/>
      <c r="D46" s="259"/>
      <c r="E46" s="260" t="s">
        <v>2</v>
      </c>
      <c r="F46" s="261"/>
    </row>
    <row r="47" spans="1:6" s="63" customFormat="1" ht="45" customHeight="1" x14ac:dyDescent="0.2">
      <c r="A47" s="64" t="s">
        <v>198</v>
      </c>
      <c r="B47" s="76" t="s">
        <v>47</v>
      </c>
      <c r="C47" s="290"/>
      <c r="D47" s="291"/>
      <c r="E47" s="260" t="s">
        <v>2</v>
      </c>
      <c r="F47" s="261"/>
    </row>
    <row r="48" spans="1:6" s="63" customFormat="1" ht="18" x14ac:dyDescent="0.2">
      <c r="A48" s="81"/>
      <c r="B48" s="56"/>
      <c r="C48" s="9"/>
      <c r="D48" s="10"/>
      <c r="E48" s="10"/>
      <c r="F48" s="2"/>
    </row>
    <row r="49" spans="1:6" s="63" customFormat="1" ht="18" x14ac:dyDescent="0.2">
      <c r="A49" s="250" t="s">
        <v>52</v>
      </c>
      <c r="B49" s="250"/>
      <c r="C49" s="242"/>
      <c r="D49" s="242"/>
      <c r="E49" s="5"/>
      <c r="F49" s="47"/>
    </row>
    <row r="50" spans="1:6" s="66" customFormat="1" ht="45" customHeight="1" x14ac:dyDescent="0.2">
      <c r="A50" s="82" t="s">
        <v>142</v>
      </c>
      <c r="B50" s="83" t="s">
        <v>53</v>
      </c>
      <c r="C50" s="234">
        <v>9160</v>
      </c>
      <c r="D50" s="235"/>
      <c r="E50" s="29">
        <v>0</v>
      </c>
      <c r="F50" s="48">
        <f>E50*C50</f>
        <v>0</v>
      </c>
    </row>
    <row r="51" spans="1:6" s="63" customFormat="1" ht="45" customHeight="1" x14ac:dyDescent="0.2">
      <c r="A51" s="82" t="s">
        <v>143</v>
      </c>
      <c r="B51" s="84" t="s">
        <v>428</v>
      </c>
      <c r="C51" s="238">
        <v>4980</v>
      </c>
      <c r="D51" s="239"/>
      <c r="E51" s="29">
        <v>0</v>
      </c>
      <c r="F51" s="48">
        <f>E51*C51</f>
        <v>0</v>
      </c>
    </row>
    <row r="52" spans="1:6" s="63" customFormat="1" ht="18" x14ac:dyDescent="0.2">
      <c r="A52" s="81"/>
      <c r="B52" s="56"/>
      <c r="C52" s="9"/>
      <c r="D52" s="10"/>
      <c r="E52" s="131"/>
      <c r="F52" s="2"/>
    </row>
    <row r="53" spans="1:6" s="63" customFormat="1" ht="18" x14ac:dyDescent="0.2">
      <c r="A53" s="250" t="s">
        <v>12</v>
      </c>
      <c r="B53" s="250"/>
      <c r="C53" s="242"/>
      <c r="D53" s="242"/>
      <c r="E53" s="130"/>
      <c r="F53" s="47"/>
    </row>
    <row r="54" spans="1:6" s="63" customFormat="1" ht="45" customHeight="1" x14ac:dyDescent="0.2">
      <c r="A54" s="85" t="s">
        <v>125</v>
      </c>
      <c r="B54" s="86" t="s">
        <v>30</v>
      </c>
      <c r="C54" s="234">
        <v>5510</v>
      </c>
      <c r="D54" s="235"/>
      <c r="E54" s="30">
        <v>0</v>
      </c>
      <c r="F54" s="48">
        <f>E54*C54</f>
        <v>0</v>
      </c>
    </row>
    <row r="55" spans="1:6" s="63" customFormat="1" ht="45" customHeight="1" x14ac:dyDescent="0.2">
      <c r="A55" s="85" t="s">
        <v>126</v>
      </c>
      <c r="B55" s="84" t="s">
        <v>27</v>
      </c>
      <c r="C55" s="238">
        <v>2240</v>
      </c>
      <c r="D55" s="239"/>
      <c r="E55" s="30">
        <v>0</v>
      </c>
      <c r="F55" s="48">
        <f t="shared" ref="F55:F60" si="1">E55*C55</f>
        <v>0</v>
      </c>
    </row>
    <row r="56" spans="1:6" s="63" customFormat="1" ht="45" customHeight="1" x14ac:dyDescent="0.2">
      <c r="A56" s="85" t="s">
        <v>75</v>
      </c>
      <c r="B56" s="70" t="s">
        <v>54</v>
      </c>
      <c r="C56" s="238">
        <v>1300</v>
      </c>
      <c r="D56" s="239"/>
      <c r="E56" s="30">
        <v>0</v>
      </c>
      <c r="F56" s="48">
        <f t="shared" si="1"/>
        <v>0</v>
      </c>
    </row>
    <row r="57" spans="1:6" ht="45" customHeight="1" x14ac:dyDescent="0.25">
      <c r="A57" s="87" t="s">
        <v>76</v>
      </c>
      <c r="B57" s="88" t="s">
        <v>40</v>
      </c>
      <c r="C57" s="247">
        <v>3960</v>
      </c>
      <c r="D57" s="248"/>
      <c r="E57" s="30">
        <v>0</v>
      </c>
      <c r="F57" s="48">
        <f t="shared" si="1"/>
        <v>0</v>
      </c>
    </row>
    <row r="58" spans="1:6" ht="45" customHeight="1" x14ac:dyDescent="0.25">
      <c r="A58" s="87" t="s">
        <v>77</v>
      </c>
      <c r="B58" s="88" t="s">
        <v>66</v>
      </c>
      <c r="C58" s="247">
        <v>3300</v>
      </c>
      <c r="D58" s="248"/>
      <c r="E58" s="30">
        <v>0</v>
      </c>
      <c r="F58" s="48">
        <f t="shared" si="1"/>
        <v>0</v>
      </c>
    </row>
    <row r="59" spans="1:6" s="66" customFormat="1" ht="45" customHeight="1" x14ac:dyDescent="0.2">
      <c r="A59" s="87" t="s">
        <v>78</v>
      </c>
      <c r="B59" s="89" t="s">
        <v>101</v>
      </c>
      <c r="C59" s="245">
        <v>2900</v>
      </c>
      <c r="D59" s="246"/>
      <c r="E59" s="30">
        <v>0</v>
      </c>
      <c r="F59" s="48">
        <f t="shared" si="1"/>
        <v>0</v>
      </c>
    </row>
    <row r="60" spans="1:6" s="66" customFormat="1" ht="45" customHeight="1" x14ac:dyDescent="0.2">
      <c r="A60" s="87" t="s">
        <v>79</v>
      </c>
      <c r="B60" s="89" t="s">
        <v>109</v>
      </c>
      <c r="C60" s="245">
        <v>3950</v>
      </c>
      <c r="D60" s="246"/>
      <c r="E60" s="30">
        <v>0</v>
      </c>
      <c r="F60" s="48">
        <f t="shared" si="1"/>
        <v>0</v>
      </c>
    </row>
    <row r="61" spans="1:6" s="66" customFormat="1" ht="45" customHeight="1" x14ac:dyDescent="0.2">
      <c r="A61" s="87" t="s">
        <v>110</v>
      </c>
      <c r="B61" s="89" t="s">
        <v>136</v>
      </c>
      <c r="C61" s="245">
        <v>600</v>
      </c>
      <c r="D61" s="246"/>
      <c r="E61" s="30">
        <v>0</v>
      </c>
      <c r="F61" s="48">
        <f>E61*C61</f>
        <v>0</v>
      </c>
    </row>
    <row r="62" spans="1:6" s="63" customFormat="1" ht="18" x14ac:dyDescent="0.25">
      <c r="A62" s="54"/>
      <c r="B62" s="54"/>
      <c r="C62" s="54"/>
      <c r="D62" s="54"/>
      <c r="E62" s="132"/>
      <c r="F62" s="1"/>
    </row>
    <row r="63" spans="1:6" s="63" customFormat="1" ht="18" x14ac:dyDescent="0.2">
      <c r="A63" s="250" t="s">
        <v>10</v>
      </c>
      <c r="B63" s="250"/>
      <c r="C63" s="242"/>
      <c r="D63" s="242"/>
      <c r="E63" s="130"/>
      <c r="F63" s="47"/>
    </row>
    <row r="64" spans="1:6" s="63" customFormat="1" ht="45" customHeight="1" x14ac:dyDescent="0.2">
      <c r="A64" s="85" t="s">
        <v>119</v>
      </c>
      <c r="B64" s="90" t="s">
        <v>417</v>
      </c>
      <c r="C64" s="234">
        <v>136</v>
      </c>
      <c r="D64" s="235"/>
      <c r="E64" s="30">
        <v>0</v>
      </c>
      <c r="F64" s="11">
        <f t="shared" ref="F64:F74" si="2">E64*C64</f>
        <v>0</v>
      </c>
    </row>
    <row r="65" spans="1:9" s="63" customFormat="1" ht="45" customHeight="1" x14ac:dyDescent="0.2">
      <c r="A65" s="99" t="s">
        <v>120</v>
      </c>
      <c r="B65" s="84" t="s">
        <v>19</v>
      </c>
      <c r="C65" s="238">
        <v>290</v>
      </c>
      <c r="D65" s="239"/>
      <c r="E65" s="29">
        <v>0</v>
      </c>
      <c r="F65" s="11">
        <f t="shared" si="2"/>
        <v>0</v>
      </c>
    </row>
    <row r="66" spans="1:9" ht="45" customHeight="1" x14ac:dyDescent="0.25">
      <c r="A66" s="99" t="s">
        <v>121</v>
      </c>
      <c r="B66" s="70" t="s">
        <v>48</v>
      </c>
      <c r="C66" s="238">
        <v>1600</v>
      </c>
      <c r="D66" s="239"/>
      <c r="E66" s="29">
        <v>0</v>
      </c>
      <c r="F66" s="11">
        <f t="shared" si="2"/>
        <v>0</v>
      </c>
    </row>
    <row r="67" spans="1:9" ht="45" customHeight="1" x14ac:dyDescent="0.25">
      <c r="A67" s="87" t="s">
        <v>122</v>
      </c>
      <c r="B67" s="73" t="s">
        <v>102</v>
      </c>
      <c r="C67" s="245">
        <v>250</v>
      </c>
      <c r="D67" s="246"/>
      <c r="E67" s="30">
        <v>0</v>
      </c>
      <c r="F67" s="11">
        <f t="shared" si="2"/>
        <v>0</v>
      </c>
    </row>
    <row r="68" spans="1:9" s="63" customFormat="1" ht="45" customHeight="1" x14ac:dyDescent="0.2">
      <c r="A68" s="87" t="s">
        <v>123</v>
      </c>
      <c r="B68" s="73" t="s">
        <v>418</v>
      </c>
      <c r="C68" s="245">
        <v>500</v>
      </c>
      <c r="D68" s="246"/>
      <c r="E68" s="30">
        <v>0</v>
      </c>
      <c r="F68" s="11">
        <f t="shared" si="2"/>
        <v>0</v>
      </c>
    </row>
    <row r="69" spans="1:9" s="63" customFormat="1" ht="45" customHeight="1" x14ac:dyDescent="0.2">
      <c r="A69" s="87" t="s">
        <v>124</v>
      </c>
      <c r="B69" s="73" t="s">
        <v>103</v>
      </c>
      <c r="C69" s="245">
        <v>250</v>
      </c>
      <c r="D69" s="246"/>
      <c r="E69" s="30">
        <v>0</v>
      </c>
      <c r="F69" s="11">
        <f t="shared" si="2"/>
        <v>0</v>
      </c>
    </row>
    <row r="70" spans="1:9" s="63" customFormat="1" ht="46.9" customHeight="1" x14ac:dyDescent="0.2">
      <c r="A70" s="85" t="s">
        <v>80</v>
      </c>
      <c r="B70" s="70" t="s">
        <v>41</v>
      </c>
      <c r="C70" s="238">
        <v>1915</v>
      </c>
      <c r="D70" s="239"/>
      <c r="E70" s="30">
        <v>0</v>
      </c>
      <c r="F70" s="11">
        <f t="shared" si="2"/>
        <v>0</v>
      </c>
    </row>
    <row r="71" spans="1:9" s="63" customFormat="1" ht="45.6" customHeight="1" x14ac:dyDescent="0.2">
      <c r="A71" s="85" t="s">
        <v>81</v>
      </c>
      <c r="B71" s="70" t="s">
        <v>24</v>
      </c>
      <c r="C71" s="238">
        <v>1915</v>
      </c>
      <c r="D71" s="239"/>
      <c r="E71" s="30">
        <v>0</v>
      </c>
      <c r="F71" s="11">
        <f t="shared" si="2"/>
        <v>0</v>
      </c>
    </row>
    <row r="72" spans="1:9" s="63" customFormat="1" ht="45" customHeight="1" x14ac:dyDescent="0.2">
      <c r="A72" s="91" t="s">
        <v>82</v>
      </c>
      <c r="B72" s="92" t="s">
        <v>137</v>
      </c>
      <c r="C72" s="236">
        <v>1650</v>
      </c>
      <c r="D72" s="237"/>
      <c r="E72" s="30">
        <v>0</v>
      </c>
      <c r="F72" s="11">
        <f t="shared" si="2"/>
        <v>0</v>
      </c>
    </row>
    <row r="73" spans="1:9" s="63" customFormat="1" ht="45" customHeight="1" x14ac:dyDescent="0.2">
      <c r="A73" s="91" t="s">
        <v>83</v>
      </c>
      <c r="B73" s="92" t="s">
        <v>138</v>
      </c>
      <c r="C73" s="230">
        <v>3850</v>
      </c>
      <c r="D73" s="231"/>
      <c r="E73" s="29">
        <v>0</v>
      </c>
      <c r="F73" s="11">
        <f t="shared" si="2"/>
        <v>0</v>
      </c>
    </row>
    <row r="74" spans="1:9" s="63" customFormat="1" ht="45" customHeight="1" x14ac:dyDescent="0.2">
      <c r="A74" s="91" t="s">
        <v>84</v>
      </c>
      <c r="B74" s="92" t="s">
        <v>108</v>
      </c>
      <c r="C74" s="230">
        <v>900</v>
      </c>
      <c r="D74" s="231"/>
      <c r="E74" s="29">
        <v>0</v>
      </c>
      <c r="F74" s="11">
        <f t="shared" si="2"/>
        <v>0</v>
      </c>
      <c r="I74" s="93"/>
    </row>
    <row r="75" spans="1:9" s="63" customFormat="1" ht="15.75" x14ac:dyDescent="0.25">
      <c r="A75" s="71"/>
      <c r="B75" s="94"/>
      <c r="C75" s="54"/>
      <c r="D75" s="52"/>
      <c r="E75" s="133"/>
      <c r="F75" s="12"/>
    </row>
    <row r="76" spans="1:9" ht="18" x14ac:dyDescent="0.25">
      <c r="A76" s="250" t="s">
        <v>8</v>
      </c>
      <c r="B76" s="250"/>
      <c r="C76" s="242"/>
      <c r="D76" s="242"/>
      <c r="E76" s="130"/>
      <c r="F76" s="47"/>
    </row>
    <row r="77" spans="1:9" ht="40.15" customHeight="1" x14ac:dyDescent="0.25">
      <c r="A77" s="91" t="s">
        <v>159</v>
      </c>
      <c r="B77" s="95" t="s">
        <v>386</v>
      </c>
      <c r="C77" s="236">
        <v>19750</v>
      </c>
      <c r="D77" s="237"/>
      <c r="E77" s="31">
        <v>0</v>
      </c>
      <c r="F77" s="96">
        <f>C77*E77</f>
        <v>0</v>
      </c>
    </row>
    <row r="78" spans="1:9" s="63" customFormat="1" ht="41.45" customHeight="1" x14ac:dyDescent="0.2">
      <c r="A78" s="91" t="s">
        <v>144</v>
      </c>
      <c r="B78" s="97" t="s">
        <v>106</v>
      </c>
      <c r="C78" s="236">
        <v>450</v>
      </c>
      <c r="D78" s="237"/>
      <c r="E78" s="31">
        <v>0</v>
      </c>
      <c r="F78" s="96">
        <f t="shared" ref="F78:F93" si="3">C78*E78</f>
        <v>0</v>
      </c>
    </row>
    <row r="79" spans="1:9" s="63" customFormat="1" ht="41.45" customHeight="1" x14ac:dyDescent="0.2">
      <c r="A79" s="91" t="s">
        <v>145</v>
      </c>
      <c r="B79" s="97" t="s">
        <v>378</v>
      </c>
      <c r="C79" s="236">
        <v>1850</v>
      </c>
      <c r="D79" s="237"/>
      <c r="E79" s="31">
        <v>0</v>
      </c>
      <c r="F79" s="96">
        <f t="shared" si="3"/>
        <v>0</v>
      </c>
    </row>
    <row r="80" spans="1:9" s="63" customFormat="1" ht="41.45" customHeight="1" x14ac:dyDescent="0.2">
      <c r="A80" s="91" t="s">
        <v>146</v>
      </c>
      <c r="B80" s="97" t="s">
        <v>379</v>
      </c>
      <c r="C80" s="236">
        <v>2500</v>
      </c>
      <c r="D80" s="237"/>
      <c r="E80" s="31">
        <v>0</v>
      </c>
      <c r="F80" s="96">
        <f t="shared" si="3"/>
        <v>0</v>
      </c>
    </row>
    <row r="81" spans="1:6" s="63" customFormat="1" ht="54" customHeight="1" x14ac:dyDescent="0.2">
      <c r="A81" s="91" t="s">
        <v>147</v>
      </c>
      <c r="B81" s="98" t="s">
        <v>380</v>
      </c>
      <c r="C81" s="236">
        <v>18730</v>
      </c>
      <c r="D81" s="237"/>
      <c r="E81" s="31">
        <v>0</v>
      </c>
      <c r="F81" s="96">
        <f t="shared" si="3"/>
        <v>0</v>
      </c>
    </row>
    <row r="82" spans="1:6" s="63" customFormat="1" ht="51" customHeight="1" x14ac:dyDescent="0.2">
      <c r="A82" s="85" t="s">
        <v>160</v>
      </c>
      <c r="B82" s="70" t="s">
        <v>381</v>
      </c>
      <c r="C82" s="240">
        <v>43800</v>
      </c>
      <c r="D82" s="241"/>
      <c r="E82" s="31">
        <v>0</v>
      </c>
      <c r="F82" s="96">
        <f t="shared" si="3"/>
        <v>0</v>
      </c>
    </row>
    <row r="83" spans="1:6" s="63" customFormat="1" ht="42.75" customHeight="1" x14ac:dyDescent="0.2">
      <c r="A83" s="195" t="s">
        <v>148</v>
      </c>
      <c r="B83" s="97" t="s">
        <v>49</v>
      </c>
      <c r="C83" s="298">
        <v>9150</v>
      </c>
      <c r="D83" s="299"/>
      <c r="E83" s="31">
        <v>0</v>
      </c>
      <c r="F83" s="96">
        <f t="shared" si="3"/>
        <v>0</v>
      </c>
    </row>
    <row r="84" spans="1:6" s="63" customFormat="1" ht="56.45" customHeight="1" x14ac:dyDescent="0.2">
      <c r="A84" s="99" t="s">
        <v>149</v>
      </c>
      <c r="B84" s="98" t="s">
        <v>60</v>
      </c>
      <c r="C84" s="236">
        <v>11150</v>
      </c>
      <c r="D84" s="237"/>
      <c r="E84" s="29">
        <v>0</v>
      </c>
      <c r="F84" s="100">
        <f t="shared" si="3"/>
        <v>0</v>
      </c>
    </row>
    <row r="85" spans="1:6" s="63" customFormat="1" ht="61.9" customHeight="1" x14ac:dyDescent="0.2">
      <c r="A85" s="99" t="s">
        <v>150</v>
      </c>
      <c r="B85" s="98" t="s">
        <v>382</v>
      </c>
      <c r="C85" s="236">
        <v>14900</v>
      </c>
      <c r="D85" s="237"/>
      <c r="E85" s="30">
        <v>0</v>
      </c>
      <c r="F85" s="96">
        <f t="shared" si="3"/>
        <v>0</v>
      </c>
    </row>
    <row r="86" spans="1:6" s="63" customFormat="1" ht="45" customHeight="1" x14ac:dyDescent="0.2">
      <c r="A86" s="99" t="s">
        <v>151</v>
      </c>
      <c r="B86" s="98" t="s">
        <v>383</v>
      </c>
      <c r="C86" s="236">
        <v>15900</v>
      </c>
      <c r="D86" s="237"/>
      <c r="E86" s="31">
        <v>0</v>
      </c>
      <c r="F86" s="96">
        <f t="shared" si="3"/>
        <v>0</v>
      </c>
    </row>
    <row r="87" spans="1:6" s="63" customFormat="1" ht="45" customHeight="1" x14ac:dyDescent="0.2">
      <c r="A87" s="99" t="s">
        <v>152</v>
      </c>
      <c r="B87" s="98" t="s">
        <v>107</v>
      </c>
      <c r="C87" s="292">
        <v>450</v>
      </c>
      <c r="D87" s="292"/>
      <c r="E87" s="32">
        <v>0</v>
      </c>
      <c r="F87" s="96">
        <f t="shared" si="3"/>
        <v>0</v>
      </c>
    </row>
    <row r="88" spans="1:6" s="63" customFormat="1" ht="45" customHeight="1" x14ac:dyDescent="0.2">
      <c r="A88" s="99" t="s">
        <v>153</v>
      </c>
      <c r="B88" s="98" t="s">
        <v>28</v>
      </c>
      <c r="C88" s="300">
        <v>1460</v>
      </c>
      <c r="D88" s="300"/>
      <c r="E88" s="32">
        <v>0</v>
      </c>
      <c r="F88" s="96">
        <f t="shared" si="3"/>
        <v>0</v>
      </c>
    </row>
    <row r="89" spans="1:6" s="63" customFormat="1" ht="45" customHeight="1" x14ac:dyDescent="0.2">
      <c r="A89" s="99" t="s">
        <v>154</v>
      </c>
      <c r="B89" s="70" t="s">
        <v>39</v>
      </c>
      <c r="C89" s="257">
        <v>2230</v>
      </c>
      <c r="D89" s="257"/>
      <c r="E89" s="32">
        <v>0</v>
      </c>
      <c r="F89" s="96">
        <f t="shared" si="3"/>
        <v>0</v>
      </c>
    </row>
    <row r="90" spans="1:6" s="63" customFormat="1" ht="45" customHeight="1" x14ac:dyDescent="0.2">
      <c r="A90" s="85" t="s">
        <v>155</v>
      </c>
      <c r="B90" s="70" t="s">
        <v>105</v>
      </c>
      <c r="C90" s="297">
        <v>450</v>
      </c>
      <c r="D90" s="297"/>
      <c r="E90" s="32">
        <v>0</v>
      </c>
      <c r="F90" s="96">
        <f t="shared" si="3"/>
        <v>0</v>
      </c>
    </row>
    <row r="91" spans="1:6" s="63" customFormat="1" ht="45" customHeight="1" x14ac:dyDescent="0.2">
      <c r="A91" s="85" t="s">
        <v>156</v>
      </c>
      <c r="B91" s="78" t="s">
        <v>20</v>
      </c>
      <c r="C91" s="238">
        <v>940</v>
      </c>
      <c r="D91" s="239"/>
      <c r="E91" s="31">
        <v>0</v>
      </c>
      <c r="F91" s="96">
        <f t="shared" si="3"/>
        <v>0</v>
      </c>
    </row>
    <row r="92" spans="1:6" s="63" customFormat="1" ht="45" customHeight="1" x14ac:dyDescent="0.2">
      <c r="A92" s="85" t="s">
        <v>157</v>
      </c>
      <c r="B92" s="75" t="s">
        <v>384</v>
      </c>
      <c r="C92" s="238">
        <v>5300</v>
      </c>
      <c r="D92" s="239"/>
      <c r="E92" s="29">
        <v>0</v>
      </c>
      <c r="F92" s="96">
        <f t="shared" si="3"/>
        <v>0</v>
      </c>
    </row>
    <row r="93" spans="1:6" s="63" customFormat="1" ht="45" customHeight="1" x14ac:dyDescent="0.2">
      <c r="A93" s="99" t="s">
        <v>158</v>
      </c>
      <c r="B93" s="75" t="s">
        <v>385</v>
      </c>
      <c r="C93" s="257">
        <v>5300</v>
      </c>
      <c r="D93" s="257"/>
      <c r="E93" s="32">
        <v>0</v>
      </c>
      <c r="F93" s="100">
        <f t="shared" si="3"/>
        <v>0</v>
      </c>
    </row>
    <row r="94" spans="1:6" s="63" customFormat="1" ht="20.25" customHeight="1" x14ac:dyDescent="0.2">
      <c r="A94" s="81"/>
      <c r="B94" s="56"/>
      <c r="C94" s="1"/>
      <c r="D94" s="1"/>
      <c r="E94" s="196"/>
      <c r="F94" s="197"/>
    </row>
    <row r="95" spans="1:6" s="101" customFormat="1" ht="18" x14ac:dyDescent="0.2">
      <c r="A95" s="312" t="s">
        <v>38</v>
      </c>
      <c r="B95" s="312"/>
      <c r="C95" s="242"/>
      <c r="D95" s="242"/>
      <c r="E95" s="130"/>
      <c r="F95" s="47"/>
    </row>
    <row r="96" spans="1:6" s="101" customFormat="1" ht="45" customHeight="1" x14ac:dyDescent="0.2">
      <c r="A96" s="102" t="s">
        <v>161</v>
      </c>
      <c r="B96" s="97" t="s">
        <v>387</v>
      </c>
      <c r="C96" s="236">
        <v>3800</v>
      </c>
      <c r="D96" s="237" t="e">
        <f>IF(#REF!="220V - 50 Hz STANDARD","non compatible","")</f>
        <v>#REF!</v>
      </c>
      <c r="E96" s="33">
        <v>0</v>
      </c>
      <c r="F96" s="13">
        <f>E96*C96</f>
        <v>0</v>
      </c>
    </row>
    <row r="97" spans="1:6" s="66" customFormat="1" ht="45" customHeight="1" x14ac:dyDescent="0.2">
      <c r="A97" s="102" t="s">
        <v>162</v>
      </c>
      <c r="B97" s="97" t="s">
        <v>388</v>
      </c>
      <c r="C97" s="236">
        <v>900</v>
      </c>
      <c r="D97" s="237" t="e">
        <f>IF(#REF!="220V - 50 Hz STANDARD","non compatible","")</f>
        <v>#REF!</v>
      </c>
      <c r="E97" s="33">
        <v>0</v>
      </c>
      <c r="F97" s="13">
        <f t="shared" ref="F97:F103" si="4">E97*C97</f>
        <v>0</v>
      </c>
    </row>
    <row r="98" spans="1:6" s="63" customFormat="1" ht="45" customHeight="1" x14ac:dyDescent="0.2">
      <c r="A98" s="102" t="s">
        <v>163</v>
      </c>
      <c r="B98" s="97" t="s">
        <v>389</v>
      </c>
      <c r="C98" s="236">
        <v>3240</v>
      </c>
      <c r="D98" s="237" t="e">
        <f>IF(#REF!="220V - 50 Hz STANDARD","non compatible","")</f>
        <v>#REF!</v>
      </c>
      <c r="E98" s="33">
        <v>0</v>
      </c>
      <c r="F98" s="13">
        <f t="shared" si="4"/>
        <v>0</v>
      </c>
    </row>
    <row r="99" spans="1:6" s="63" customFormat="1" ht="45" customHeight="1" x14ac:dyDescent="0.2">
      <c r="A99" s="102" t="s">
        <v>164</v>
      </c>
      <c r="B99" s="95" t="s">
        <v>390</v>
      </c>
      <c r="C99" s="236">
        <v>19750</v>
      </c>
      <c r="D99" s="237"/>
      <c r="E99" s="32">
        <v>0</v>
      </c>
      <c r="F99" s="13">
        <f t="shared" si="4"/>
        <v>0</v>
      </c>
    </row>
    <row r="100" spans="1:6" s="63" customFormat="1" ht="61.15" customHeight="1" x14ac:dyDescent="0.2">
      <c r="A100" s="102" t="s">
        <v>165</v>
      </c>
      <c r="B100" s="97" t="s">
        <v>421</v>
      </c>
      <c r="C100" s="236">
        <v>43800</v>
      </c>
      <c r="D100" s="237" t="e">
        <f>IF(#REF!="220V - 50 Hz STANDARD","non compatible","")</f>
        <v>#REF!</v>
      </c>
      <c r="E100" s="34">
        <v>0</v>
      </c>
      <c r="F100" s="13">
        <f t="shared" si="4"/>
        <v>0</v>
      </c>
    </row>
    <row r="101" spans="1:6" s="63" customFormat="1" ht="45" customHeight="1" x14ac:dyDescent="0.2">
      <c r="A101" s="102" t="s">
        <v>201</v>
      </c>
      <c r="B101" s="97" t="s">
        <v>419</v>
      </c>
      <c r="C101" s="236">
        <v>350</v>
      </c>
      <c r="D101" s="237"/>
      <c r="E101" s="34">
        <v>0</v>
      </c>
      <c r="F101" s="13">
        <f t="shared" si="4"/>
        <v>0</v>
      </c>
    </row>
    <row r="102" spans="1:6" s="63" customFormat="1" ht="68.45" customHeight="1" x14ac:dyDescent="0.2">
      <c r="A102" s="102" t="s">
        <v>166</v>
      </c>
      <c r="B102" s="97" t="s">
        <v>420</v>
      </c>
      <c r="C102" s="236">
        <v>350</v>
      </c>
      <c r="D102" s="237"/>
      <c r="E102" s="34">
        <v>0</v>
      </c>
      <c r="F102" s="13">
        <f t="shared" si="4"/>
        <v>0</v>
      </c>
    </row>
    <row r="103" spans="1:6" s="63" customFormat="1" ht="45" customHeight="1" x14ac:dyDescent="0.2">
      <c r="A103" s="200" t="s">
        <v>167</v>
      </c>
      <c r="B103" s="98" t="s">
        <v>391</v>
      </c>
      <c r="C103" s="236">
        <v>350</v>
      </c>
      <c r="D103" s="237"/>
      <c r="E103" s="34">
        <v>0</v>
      </c>
      <c r="F103" s="13">
        <f t="shared" si="4"/>
        <v>0</v>
      </c>
    </row>
    <row r="104" spans="1:6" s="63" customFormat="1" ht="18" x14ac:dyDescent="0.2">
      <c r="A104" s="199"/>
      <c r="B104" s="115"/>
      <c r="C104" s="1"/>
      <c r="D104" s="4"/>
      <c r="E104" s="134"/>
      <c r="F104" s="2"/>
    </row>
    <row r="105" spans="1:6" s="63" customFormat="1" ht="18" x14ac:dyDescent="0.2">
      <c r="A105" s="312" t="s">
        <v>11</v>
      </c>
      <c r="B105" s="312"/>
      <c r="C105" s="242"/>
      <c r="D105" s="242"/>
      <c r="E105" s="130"/>
      <c r="F105" s="47"/>
    </row>
    <row r="106" spans="1:6" s="63" customFormat="1" ht="161.25" customHeight="1" x14ac:dyDescent="0.2">
      <c r="A106" s="85" t="s">
        <v>85</v>
      </c>
      <c r="B106" s="103" t="s">
        <v>392</v>
      </c>
      <c r="C106" s="295">
        <v>25000</v>
      </c>
      <c r="D106" s="296"/>
      <c r="E106" s="30">
        <v>0</v>
      </c>
      <c r="F106" s="6">
        <f>E106*C106</f>
        <v>0</v>
      </c>
    </row>
    <row r="107" spans="1:6" s="63" customFormat="1" ht="45.6" customHeight="1" x14ac:dyDescent="0.2">
      <c r="A107" s="85" t="s">
        <v>86</v>
      </c>
      <c r="B107" s="104" t="s">
        <v>93</v>
      </c>
      <c r="C107" s="243">
        <v>3700</v>
      </c>
      <c r="D107" s="244"/>
      <c r="E107" s="30">
        <v>0</v>
      </c>
      <c r="F107" s="6">
        <f t="shared" ref="F107:F110" si="5">E107*C107</f>
        <v>0</v>
      </c>
    </row>
    <row r="108" spans="1:6" s="63" customFormat="1" ht="45" customHeight="1" x14ac:dyDescent="0.2">
      <c r="A108" s="85" t="s">
        <v>87</v>
      </c>
      <c r="B108" s="104" t="s">
        <v>94</v>
      </c>
      <c r="C108" s="243">
        <v>5160</v>
      </c>
      <c r="D108" s="244"/>
      <c r="E108" s="30">
        <v>0</v>
      </c>
      <c r="F108" s="6">
        <f t="shared" si="5"/>
        <v>0</v>
      </c>
    </row>
    <row r="109" spans="1:6" s="63" customFormat="1" ht="41.45" customHeight="1" x14ac:dyDescent="0.2">
      <c r="A109" s="85" t="s">
        <v>88</v>
      </c>
      <c r="B109" s="104" t="s">
        <v>370</v>
      </c>
      <c r="C109" s="243">
        <v>3645</v>
      </c>
      <c r="D109" s="244"/>
      <c r="E109" s="30">
        <v>0</v>
      </c>
      <c r="F109" s="6">
        <f t="shared" si="5"/>
        <v>0</v>
      </c>
    </row>
    <row r="110" spans="1:6" s="63" customFormat="1" ht="45" customHeight="1" x14ac:dyDescent="0.2">
      <c r="A110" s="85" t="s">
        <v>127</v>
      </c>
      <c r="B110" s="105" t="s">
        <v>72</v>
      </c>
      <c r="C110" s="243">
        <v>820</v>
      </c>
      <c r="D110" s="244"/>
      <c r="E110" s="30">
        <v>0</v>
      </c>
      <c r="F110" s="6">
        <f t="shared" si="5"/>
        <v>0</v>
      </c>
    </row>
    <row r="111" spans="1:6" s="61" customFormat="1" ht="18" x14ac:dyDescent="0.25">
      <c r="A111" s="93"/>
      <c r="B111" s="57"/>
      <c r="C111" s="1"/>
      <c r="D111" s="4"/>
      <c r="E111" s="129"/>
      <c r="F111" s="1"/>
    </row>
    <row r="112" spans="1:6" s="63" customFormat="1" ht="18" x14ac:dyDescent="0.2">
      <c r="A112" s="250" t="s">
        <v>9</v>
      </c>
      <c r="B112" s="250"/>
      <c r="C112" s="242"/>
      <c r="D112" s="242"/>
      <c r="E112" s="130"/>
      <c r="F112" s="47"/>
    </row>
    <row r="113" spans="1:7" s="63" customFormat="1" ht="87" customHeight="1" x14ac:dyDescent="0.2">
      <c r="A113" s="82" t="s">
        <v>203</v>
      </c>
      <c r="B113" s="69" t="s">
        <v>61</v>
      </c>
      <c r="C113" s="240">
        <v>37500</v>
      </c>
      <c r="D113" s="241"/>
      <c r="E113" s="30">
        <v>0</v>
      </c>
      <c r="F113" s="6">
        <f>E113*C113</f>
        <v>0</v>
      </c>
    </row>
    <row r="114" spans="1:7" s="63" customFormat="1" ht="57" customHeight="1" x14ac:dyDescent="0.2">
      <c r="A114" s="82" t="s">
        <v>202</v>
      </c>
      <c r="B114" s="75" t="s">
        <v>73</v>
      </c>
      <c r="C114" s="240">
        <v>1550</v>
      </c>
      <c r="D114" s="241"/>
      <c r="E114" s="30">
        <v>0</v>
      </c>
      <c r="F114" s="6">
        <f t="shared" ref="F114:F118" si="6">E114*C114</f>
        <v>0</v>
      </c>
      <c r="G114" s="101"/>
    </row>
    <row r="115" spans="1:7" ht="42.6" customHeight="1" x14ac:dyDescent="0.25">
      <c r="A115" s="85" t="s">
        <v>89</v>
      </c>
      <c r="B115" s="75" t="s">
        <v>104</v>
      </c>
      <c r="C115" s="238">
        <v>2700</v>
      </c>
      <c r="D115" s="239"/>
      <c r="E115" s="30">
        <v>0</v>
      </c>
      <c r="F115" s="6">
        <f t="shared" si="6"/>
        <v>0</v>
      </c>
      <c r="G115" s="101"/>
    </row>
    <row r="116" spans="1:7" ht="45" customHeight="1" x14ac:dyDescent="0.25">
      <c r="A116" s="85" t="s">
        <v>128</v>
      </c>
      <c r="B116" s="75" t="s">
        <v>31</v>
      </c>
      <c r="C116" s="238">
        <v>6570</v>
      </c>
      <c r="D116" s="239"/>
      <c r="E116" s="30">
        <v>0</v>
      </c>
      <c r="F116" s="6">
        <f t="shared" si="6"/>
        <v>0</v>
      </c>
      <c r="G116" s="101"/>
    </row>
    <row r="117" spans="1:7" ht="45" customHeight="1" x14ac:dyDescent="0.25">
      <c r="A117" s="85" t="s">
        <v>129</v>
      </c>
      <c r="B117" s="75" t="s">
        <v>32</v>
      </c>
      <c r="C117" s="238">
        <v>7100</v>
      </c>
      <c r="D117" s="239"/>
      <c r="E117" s="30">
        <v>0</v>
      </c>
      <c r="F117" s="6">
        <f t="shared" si="6"/>
        <v>0</v>
      </c>
      <c r="G117" s="101"/>
    </row>
    <row r="118" spans="1:7" s="63" customFormat="1" ht="45" customHeight="1" x14ac:dyDescent="0.2">
      <c r="A118" s="85" t="s">
        <v>130</v>
      </c>
      <c r="B118" s="75" t="s">
        <v>411</v>
      </c>
      <c r="C118" s="238">
        <v>2325</v>
      </c>
      <c r="D118" s="239"/>
      <c r="E118" s="30">
        <v>0</v>
      </c>
      <c r="F118" s="6">
        <f t="shared" si="6"/>
        <v>0</v>
      </c>
      <c r="G118" s="101"/>
    </row>
    <row r="119" spans="1:7" s="63" customFormat="1" ht="18" x14ac:dyDescent="0.2">
      <c r="A119" s="106"/>
      <c r="B119" s="107"/>
      <c r="C119" s="14"/>
      <c r="D119" s="15"/>
      <c r="E119" s="134"/>
      <c r="F119" s="2"/>
      <c r="G119" s="101"/>
    </row>
    <row r="120" spans="1:7" s="66" customFormat="1" ht="18" x14ac:dyDescent="0.2">
      <c r="A120" s="250" t="s">
        <v>13</v>
      </c>
      <c r="B120" s="250"/>
      <c r="C120" s="242"/>
      <c r="D120" s="242"/>
      <c r="E120" s="130"/>
      <c r="F120" s="47"/>
      <c r="G120" s="108"/>
    </row>
    <row r="121" spans="1:7" s="63" customFormat="1" ht="41.45" customHeight="1" x14ac:dyDescent="0.2">
      <c r="A121" s="87" t="s">
        <v>90</v>
      </c>
      <c r="B121" s="109" t="s">
        <v>33</v>
      </c>
      <c r="C121" s="293">
        <v>998</v>
      </c>
      <c r="D121" s="294"/>
      <c r="E121" s="30">
        <v>0</v>
      </c>
      <c r="F121" s="16">
        <f>E121*C121</f>
        <v>0</v>
      </c>
      <c r="G121" s="101"/>
    </row>
    <row r="122" spans="1:7" s="63" customFormat="1" ht="45" customHeight="1" x14ac:dyDescent="0.2">
      <c r="A122" s="87" t="s">
        <v>91</v>
      </c>
      <c r="B122" s="88" t="s">
        <v>23</v>
      </c>
      <c r="C122" s="247">
        <v>1990</v>
      </c>
      <c r="D122" s="248"/>
      <c r="E122" s="30">
        <v>0</v>
      </c>
      <c r="F122" s="16">
        <f t="shared" ref="F122:F124" si="7">E122*C122</f>
        <v>0</v>
      </c>
      <c r="G122" s="101"/>
    </row>
    <row r="123" spans="1:7" s="63" customFormat="1" ht="45" customHeight="1" x14ac:dyDescent="0.2">
      <c r="A123" s="201" t="s">
        <v>92</v>
      </c>
      <c r="B123" s="73" t="s">
        <v>74</v>
      </c>
      <c r="C123" s="247">
        <v>990</v>
      </c>
      <c r="D123" s="248"/>
      <c r="E123" s="29">
        <v>0</v>
      </c>
      <c r="F123" s="16">
        <f t="shared" si="7"/>
        <v>0</v>
      </c>
      <c r="G123" s="101"/>
    </row>
    <row r="124" spans="1:7" s="63" customFormat="1" ht="45" customHeight="1" x14ac:dyDescent="0.2">
      <c r="A124" s="87" t="s">
        <v>131</v>
      </c>
      <c r="B124" s="89" t="s">
        <v>135</v>
      </c>
      <c r="C124" s="247">
        <v>7490</v>
      </c>
      <c r="D124" s="248"/>
      <c r="E124" s="30">
        <v>0</v>
      </c>
      <c r="F124" s="16">
        <f t="shared" si="7"/>
        <v>0</v>
      </c>
      <c r="G124" s="101"/>
    </row>
    <row r="125" spans="1:7" s="63" customFormat="1" ht="15.75" x14ac:dyDescent="0.25">
      <c r="A125" s="71"/>
      <c r="B125" s="94"/>
      <c r="C125" s="54"/>
      <c r="D125" s="52"/>
      <c r="E125" s="133"/>
      <c r="F125" s="2"/>
      <c r="G125" s="101"/>
    </row>
    <row r="126" spans="1:7" s="63" customFormat="1" ht="18" x14ac:dyDescent="0.2">
      <c r="A126" s="250" t="s">
        <v>14</v>
      </c>
      <c r="B126" s="250"/>
      <c r="C126" s="242"/>
      <c r="D126" s="242"/>
      <c r="E126" s="130"/>
      <c r="F126" s="47"/>
      <c r="G126" s="101"/>
    </row>
    <row r="127" spans="1:7" s="63" customFormat="1" ht="41.45" customHeight="1" x14ac:dyDescent="0.2">
      <c r="A127" s="110" t="s">
        <v>168</v>
      </c>
      <c r="B127" s="90" t="s">
        <v>67</v>
      </c>
      <c r="C127" s="234">
        <v>8000</v>
      </c>
      <c r="D127" s="235"/>
      <c r="E127" s="30">
        <v>0</v>
      </c>
      <c r="F127" s="6">
        <f>E127*C127</f>
        <v>0</v>
      </c>
      <c r="G127" s="101"/>
    </row>
    <row r="128" spans="1:7" s="63" customFormat="1" ht="45" customHeight="1" x14ac:dyDescent="0.2">
      <c r="A128" s="110" t="s">
        <v>169</v>
      </c>
      <c r="B128" s="78" t="s">
        <v>22</v>
      </c>
      <c r="C128" s="238">
        <v>2500</v>
      </c>
      <c r="D128" s="239"/>
      <c r="E128" s="30">
        <v>0</v>
      </c>
      <c r="F128" s="6">
        <f t="shared" ref="F128:F131" si="8">E128*C128</f>
        <v>0</v>
      </c>
      <c r="G128" s="101"/>
    </row>
    <row r="129" spans="1:8" s="63" customFormat="1" ht="45" customHeight="1" x14ac:dyDescent="0.2">
      <c r="A129" s="198" t="s">
        <v>170</v>
      </c>
      <c r="B129" s="70" t="s">
        <v>6</v>
      </c>
      <c r="C129" s="238">
        <v>300</v>
      </c>
      <c r="D129" s="239"/>
      <c r="E129" s="29">
        <v>0</v>
      </c>
      <c r="F129" s="6">
        <f t="shared" si="8"/>
        <v>0</v>
      </c>
      <c r="G129" s="101"/>
    </row>
    <row r="130" spans="1:8" s="63" customFormat="1" ht="45" customHeight="1" x14ac:dyDescent="0.2">
      <c r="A130" s="110" t="s">
        <v>171</v>
      </c>
      <c r="B130" s="78" t="s">
        <v>4</v>
      </c>
      <c r="C130" s="238">
        <v>350</v>
      </c>
      <c r="D130" s="239"/>
      <c r="E130" s="30">
        <v>0</v>
      </c>
      <c r="F130" s="6">
        <f t="shared" si="8"/>
        <v>0</v>
      </c>
      <c r="G130" s="101"/>
    </row>
    <row r="131" spans="1:8" s="63" customFormat="1" ht="60" customHeight="1" x14ac:dyDescent="0.2">
      <c r="A131" s="110" t="s">
        <v>172</v>
      </c>
      <c r="B131" s="78" t="s">
        <v>422</v>
      </c>
      <c r="C131" s="351"/>
      <c r="D131" s="352"/>
      <c r="E131" s="30">
        <v>0</v>
      </c>
      <c r="F131" s="6">
        <f t="shared" si="8"/>
        <v>0</v>
      </c>
      <c r="G131" s="101"/>
    </row>
    <row r="132" spans="1:8" s="63" customFormat="1" ht="18" x14ac:dyDescent="0.2">
      <c r="A132" s="93"/>
      <c r="B132" s="111"/>
      <c r="C132" s="1"/>
      <c r="D132" s="1"/>
      <c r="E132" s="129"/>
      <c r="F132" s="17"/>
      <c r="G132" s="101"/>
    </row>
    <row r="133" spans="1:8" s="63" customFormat="1" ht="18" x14ac:dyDescent="0.2">
      <c r="A133" s="250" t="s">
        <v>173</v>
      </c>
      <c r="B133" s="250"/>
      <c r="C133" s="1"/>
      <c r="D133" s="1"/>
      <c r="E133" s="135"/>
      <c r="F133" s="1"/>
      <c r="G133" s="101"/>
    </row>
    <row r="134" spans="1:8" s="63" customFormat="1" ht="58.9" customHeight="1" x14ac:dyDescent="0.2">
      <c r="A134" s="112" t="s">
        <v>139</v>
      </c>
      <c r="B134" s="104" t="s">
        <v>111</v>
      </c>
      <c r="C134" s="232" t="str">
        <f>IF(E134="a","Carbone Beige","Dark Taupe")</f>
        <v>Carbone Beige</v>
      </c>
      <c r="D134" s="233"/>
      <c r="E134" s="35" t="s">
        <v>112</v>
      </c>
      <c r="F134" s="48" t="s">
        <v>113</v>
      </c>
      <c r="G134" s="101"/>
    </row>
    <row r="135" spans="1:8" s="63" customFormat="1" ht="65.45" customHeight="1" x14ac:dyDescent="0.2">
      <c r="A135" s="112" t="s">
        <v>140</v>
      </c>
      <c r="B135" s="113" t="s">
        <v>114</v>
      </c>
      <c r="C135" s="232" t="str">
        <f>IF(E135="a","Rouge NEEL","Silver 5885")</f>
        <v>Rouge NEEL</v>
      </c>
      <c r="D135" s="233"/>
      <c r="E135" s="35" t="s">
        <v>112</v>
      </c>
      <c r="F135" s="48" t="s">
        <v>113</v>
      </c>
      <c r="G135" s="101"/>
    </row>
    <row r="136" spans="1:8" s="63" customFormat="1" ht="63" customHeight="1" x14ac:dyDescent="0.2">
      <c r="A136" s="112" t="s">
        <v>141</v>
      </c>
      <c r="B136" s="104" t="s">
        <v>115</v>
      </c>
      <c r="C136" s="232" t="str">
        <f>IF(E136="a","Rouge NEEL","Blanc")</f>
        <v>Rouge NEEL</v>
      </c>
      <c r="D136" s="233"/>
      <c r="E136" s="35" t="s">
        <v>112</v>
      </c>
      <c r="F136" s="44" t="s">
        <v>366</v>
      </c>
      <c r="G136" s="101"/>
    </row>
    <row r="137" spans="1:8" s="116" customFormat="1" ht="24.75" customHeight="1" x14ac:dyDescent="0.3">
      <c r="A137" s="114"/>
      <c r="B137" s="115"/>
      <c r="C137" s="310"/>
      <c r="D137" s="311"/>
      <c r="E137" s="136"/>
      <c r="F137" s="27"/>
      <c r="H137" s="117"/>
    </row>
    <row r="138" spans="1:8" s="116" customFormat="1" ht="1.1499999999999999" customHeight="1" x14ac:dyDescent="0.3">
      <c r="A138" s="114"/>
      <c r="B138" s="115"/>
      <c r="C138" s="46"/>
      <c r="D138" s="46"/>
      <c r="E138" s="181"/>
      <c r="F138" s="26"/>
      <c r="H138" s="117"/>
    </row>
    <row r="139" spans="1:8" s="63" customFormat="1" ht="36" customHeight="1" x14ac:dyDescent="0.2">
      <c r="A139" s="78" t="s">
        <v>29</v>
      </c>
      <c r="B139" s="118" t="s">
        <v>116</v>
      </c>
      <c r="C139" s="119" t="s">
        <v>413</v>
      </c>
      <c r="D139" s="272">
        <f>SUM(F13:F136)</f>
        <v>0</v>
      </c>
      <c r="E139" s="272"/>
      <c r="F139" s="272"/>
      <c r="G139" s="101"/>
    </row>
    <row r="140" spans="1:8" s="63" customFormat="1" ht="36" customHeight="1" x14ac:dyDescent="0.2">
      <c r="A140" s="78" t="s">
        <v>37</v>
      </c>
      <c r="B140" s="36">
        <v>45054</v>
      </c>
      <c r="C140" s="194" t="s">
        <v>435</v>
      </c>
      <c r="D140" s="272">
        <f>D$139*0.2</f>
        <v>0</v>
      </c>
      <c r="E140" s="272"/>
      <c r="F140" s="272"/>
      <c r="G140" s="101"/>
    </row>
    <row r="141" spans="1:8" s="66" customFormat="1" ht="36" customHeight="1" x14ac:dyDescent="0.2">
      <c r="A141" s="78" t="s">
        <v>34</v>
      </c>
      <c r="B141" s="120">
        <f>B149+31</f>
        <v>31</v>
      </c>
      <c r="C141" s="194" t="s">
        <v>414</v>
      </c>
      <c r="D141" s="272">
        <f>+D$139+D$140</f>
        <v>0</v>
      </c>
      <c r="E141" s="272"/>
      <c r="F141" s="272"/>
      <c r="G141" s="108"/>
    </row>
    <row r="142" spans="1:8" ht="38.25" customHeight="1" x14ac:dyDescent="0.25">
      <c r="A142" s="281" t="s">
        <v>3</v>
      </c>
      <c r="B142" s="281"/>
      <c r="C142" s="19" t="s">
        <v>62</v>
      </c>
      <c r="D142" s="19"/>
      <c r="E142" s="19"/>
      <c r="F142" s="19" t="s">
        <v>63</v>
      </c>
      <c r="G142" s="101"/>
    </row>
    <row r="143" spans="1:8" ht="41.45" customHeight="1" x14ac:dyDescent="0.25">
      <c r="A143" s="277" t="s">
        <v>395</v>
      </c>
      <c r="B143" s="277"/>
      <c r="C143" s="273">
        <f>B149</f>
        <v>0</v>
      </c>
      <c r="D143" s="274"/>
      <c r="E143" s="275"/>
      <c r="F143" s="6">
        <f>D141*20%</f>
        <v>0</v>
      </c>
      <c r="G143" s="101"/>
    </row>
    <row r="144" spans="1:8" ht="41.45" customHeight="1" x14ac:dyDescent="0.25">
      <c r="A144" s="278" t="s">
        <v>444</v>
      </c>
      <c r="B144" s="278"/>
      <c r="C144" s="273">
        <f>C146-155</f>
        <v>44899</v>
      </c>
      <c r="D144" s="274"/>
      <c r="E144" s="275"/>
      <c r="F144" s="6">
        <f>D141*20%</f>
        <v>0</v>
      </c>
      <c r="G144" s="101"/>
    </row>
    <row r="145" spans="1:7" ht="41.45" customHeight="1" x14ac:dyDescent="0.25">
      <c r="A145" s="278" t="s">
        <v>445</v>
      </c>
      <c r="B145" s="278"/>
      <c r="C145" s="273">
        <f>C146-60</f>
        <v>44994</v>
      </c>
      <c r="D145" s="274"/>
      <c r="E145" s="275"/>
      <c r="F145" s="6">
        <f>D141*50%</f>
        <v>0</v>
      </c>
      <c r="G145" s="101"/>
    </row>
    <row r="146" spans="1:7" ht="41.45" customHeight="1" x14ac:dyDescent="0.25">
      <c r="A146" s="279" t="s">
        <v>396</v>
      </c>
      <c r="B146" s="280"/>
      <c r="C146" s="273">
        <f>B140</f>
        <v>45054</v>
      </c>
      <c r="D146" s="274"/>
      <c r="E146" s="275"/>
      <c r="F146" s="6">
        <f>D141*10%</f>
        <v>0</v>
      </c>
      <c r="G146" s="101"/>
    </row>
    <row r="147" spans="1:7" ht="3.6" customHeight="1" x14ac:dyDescent="0.25">
      <c r="A147" s="57"/>
      <c r="B147" s="57"/>
      <c r="C147" s="20"/>
      <c r="D147" s="20"/>
      <c r="E147" s="20"/>
      <c r="F147" s="17"/>
      <c r="G147" s="101"/>
    </row>
    <row r="148" spans="1:7" ht="90" customHeight="1" x14ac:dyDescent="0.25">
      <c r="A148" s="276" t="s">
        <v>448</v>
      </c>
      <c r="B148" s="276"/>
      <c r="C148" s="276"/>
      <c r="D148" s="276"/>
      <c r="E148" s="276"/>
      <c r="F148" s="276"/>
      <c r="G148" s="101"/>
    </row>
    <row r="149" spans="1:7" ht="36" customHeight="1" x14ac:dyDescent="0.25">
      <c r="A149" s="121" t="s">
        <v>35</v>
      </c>
      <c r="B149" s="208"/>
      <c r="C149" s="209"/>
      <c r="D149" s="186"/>
      <c r="E149" s="186"/>
      <c r="F149" s="210"/>
      <c r="G149" s="101"/>
    </row>
    <row r="150" spans="1:7" s="101" customFormat="1" ht="41.45" customHeight="1" x14ac:dyDescent="0.25">
      <c r="A150" s="124" t="s">
        <v>117</v>
      </c>
      <c r="B150" s="211"/>
      <c r="C150" s="209"/>
      <c r="D150" s="212"/>
      <c r="E150" s="213"/>
      <c r="F150" s="210"/>
    </row>
    <row r="151" spans="1:7" ht="41.45" customHeight="1" x14ac:dyDescent="0.25">
      <c r="A151" s="124" t="s">
        <v>36</v>
      </c>
      <c r="B151" s="137" t="s">
        <v>436</v>
      </c>
      <c r="C151" s="271" t="s">
        <v>55</v>
      </c>
      <c r="D151" s="271"/>
      <c r="E151" s="271"/>
      <c r="F151" s="271"/>
    </row>
    <row r="152" spans="1:7" ht="18" x14ac:dyDescent="0.25">
      <c r="A152" s="125" t="s">
        <v>56</v>
      </c>
      <c r="B152" s="214"/>
      <c r="C152" s="214"/>
      <c r="D152" s="215"/>
      <c r="E152" s="215"/>
      <c r="F152" s="216"/>
    </row>
    <row r="153" spans="1:7" ht="18" x14ac:dyDescent="0.25">
      <c r="A153" s="125" t="s">
        <v>361</v>
      </c>
      <c r="B153" s="54"/>
      <c r="D153" s="126"/>
      <c r="E153" s="126"/>
    </row>
    <row r="154" spans="1:7" ht="18" x14ac:dyDescent="0.25">
      <c r="A154" s="125" t="s">
        <v>360</v>
      </c>
      <c r="B154" s="54"/>
      <c r="C154" s="21"/>
      <c r="D154" s="22"/>
      <c r="E154" s="22"/>
    </row>
    <row r="155" spans="1:7" ht="18" x14ac:dyDescent="0.25">
      <c r="A155" s="127"/>
      <c r="C155" s="21"/>
      <c r="D155" s="22"/>
      <c r="E155" s="22"/>
    </row>
    <row r="156" spans="1:7" ht="15.75" x14ac:dyDescent="0.25"/>
  </sheetData>
  <sheetProtection algorithmName="SHA-512" hashValue="bclYBoB1r+fg9qU8I4YXVJgaov/CGLN3W6484mfyg0I/x/1QHHy2gDD71B05olOSorSQzk+sItc4UZUE5RbBWg==" saltValue="NkYrad2iogl8KkEKhBLulg==" spinCount="100000" sheet="1" selectLockedCells="1"/>
  <sortState xmlns:xlrd2="http://schemas.microsoft.com/office/spreadsheetml/2017/richdata2" ref="A97:E116">
    <sortCondition ref="A78:A98"/>
  </sortState>
  <mergeCells count="176">
    <mergeCell ref="C137:D137"/>
    <mergeCell ref="A95:B95"/>
    <mergeCell ref="A76:B76"/>
    <mergeCell ref="A63:B63"/>
    <mergeCell ref="A53:B53"/>
    <mergeCell ref="A49:B49"/>
    <mergeCell ref="A22:B22"/>
    <mergeCell ref="A11:B11"/>
    <mergeCell ref="A12:B12"/>
    <mergeCell ref="C49:D49"/>
    <mergeCell ref="C55:D55"/>
    <mergeCell ref="C45:D45"/>
    <mergeCell ref="A105:B105"/>
    <mergeCell ref="C117:D117"/>
    <mergeCell ref="C118:D118"/>
    <mergeCell ref="C131:D131"/>
    <mergeCell ref="C127:D127"/>
    <mergeCell ref="C128:D128"/>
    <mergeCell ref="C129:D129"/>
    <mergeCell ref="C130:D130"/>
    <mergeCell ref="C123:D123"/>
    <mergeCell ref="C124:D124"/>
    <mergeCell ref="C126:D126"/>
    <mergeCell ref="C120:D120"/>
    <mergeCell ref="A8:B8"/>
    <mergeCell ref="C61:D61"/>
    <mergeCell ref="C60:D60"/>
    <mergeCell ref="A16:B16"/>
    <mergeCell ref="C11:E11"/>
    <mergeCell ref="C12:E12"/>
    <mergeCell ref="E32:F32"/>
    <mergeCell ref="E33:F33"/>
    <mergeCell ref="E34:F34"/>
    <mergeCell ref="E35:F35"/>
    <mergeCell ref="E36:F36"/>
    <mergeCell ref="E37:F37"/>
    <mergeCell ref="E38:F38"/>
    <mergeCell ref="E39:F39"/>
    <mergeCell ref="E40:F40"/>
    <mergeCell ref="E42:F42"/>
    <mergeCell ref="E43:F43"/>
    <mergeCell ref="E44:F44"/>
    <mergeCell ref="E45:F45"/>
    <mergeCell ref="E46:F46"/>
    <mergeCell ref="E47:F47"/>
    <mergeCell ref="E41:F41"/>
    <mergeCell ref="C39:D39"/>
    <mergeCell ref="C58:D58"/>
    <mergeCell ref="C121:D121"/>
    <mergeCell ref="C115:D115"/>
    <mergeCell ref="C116:D116"/>
    <mergeCell ref="C108:D108"/>
    <mergeCell ref="C64:D64"/>
    <mergeCell ref="C65:D65"/>
    <mergeCell ref="C92:D92"/>
    <mergeCell ref="C97:D97"/>
    <mergeCell ref="C93:D93"/>
    <mergeCell ref="C95:D95"/>
    <mergeCell ref="C96:D96"/>
    <mergeCell ref="C105:D105"/>
    <mergeCell ref="C106:D106"/>
    <mergeCell ref="C90:D90"/>
    <mergeCell ref="C99:D99"/>
    <mergeCell ref="C100:D100"/>
    <mergeCell ref="C101:D101"/>
    <mergeCell ref="C98:D98"/>
    <mergeCell ref="C79:D79"/>
    <mergeCell ref="C84:D84"/>
    <mergeCell ref="C85:D85"/>
    <mergeCell ref="C83:D83"/>
    <mergeCell ref="C114:D114"/>
    <mergeCell ref="C88:D88"/>
    <mergeCell ref="C91:D91"/>
    <mergeCell ref="C57:D57"/>
    <mergeCell ref="C102:D102"/>
    <mergeCell ref="C103:D103"/>
    <mergeCell ref="C78:D78"/>
    <mergeCell ref="C87:D87"/>
    <mergeCell ref="C69:D69"/>
    <mergeCell ref="C80:D80"/>
    <mergeCell ref="C70:D70"/>
    <mergeCell ref="C86:D86"/>
    <mergeCell ref="C59:D59"/>
    <mergeCell ref="C68:D68"/>
    <mergeCell ref="A10:F10"/>
    <mergeCell ref="C13:D13"/>
    <mergeCell ref="C31:D31"/>
    <mergeCell ref="C32:D32"/>
    <mergeCell ref="C44:D44"/>
    <mergeCell ref="C42:D42"/>
    <mergeCell ref="C43:D43"/>
    <mergeCell ref="C53:D53"/>
    <mergeCell ref="C17:D17"/>
    <mergeCell ref="C18:D18"/>
    <mergeCell ref="C19:D19"/>
    <mergeCell ref="C27:D27"/>
    <mergeCell ref="C41:D41"/>
    <mergeCell ref="C50:D50"/>
    <mergeCell ref="C47:D47"/>
    <mergeCell ref="C51:D51"/>
    <mergeCell ref="C36:D36"/>
    <mergeCell ref="C33:D33"/>
    <mergeCell ref="C34:D34"/>
    <mergeCell ref="C35:D35"/>
    <mergeCell ref="C40:D40"/>
    <mergeCell ref="C151:F151"/>
    <mergeCell ref="D140:F140"/>
    <mergeCell ref="D141:F141"/>
    <mergeCell ref="D139:F139"/>
    <mergeCell ref="C143:E143"/>
    <mergeCell ref="C144:E144"/>
    <mergeCell ref="C145:E145"/>
    <mergeCell ref="C146:E146"/>
    <mergeCell ref="A148:F148"/>
    <mergeCell ref="A143:B143"/>
    <mergeCell ref="A144:B144"/>
    <mergeCell ref="A145:B145"/>
    <mergeCell ref="A146:B146"/>
    <mergeCell ref="A142:B142"/>
    <mergeCell ref="C136:D136"/>
    <mergeCell ref="A133:B133"/>
    <mergeCell ref="A126:B126"/>
    <mergeCell ref="A120:B120"/>
    <mergeCell ref="C113:D113"/>
    <mergeCell ref="C109:D109"/>
    <mergeCell ref="C110:D110"/>
    <mergeCell ref="C112:D112"/>
    <mergeCell ref="C89:D89"/>
    <mergeCell ref="A112:B112"/>
    <mergeCell ref="C63:D63"/>
    <mergeCell ref="A1:B1"/>
    <mergeCell ref="A9:F9"/>
    <mergeCell ref="E22:F22"/>
    <mergeCell ref="C77:D77"/>
    <mergeCell ref="C14:D14"/>
    <mergeCell ref="C26:D26"/>
    <mergeCell ref="C46:D46"/>
    <mergeCell ref="E30:F30"/>
    <mergeCell ref="E31:F31"/>
    <mergeCell ref="C20:D20"/>
    <mergeCell ref="C23:D23"/>
    <mergeCell ref="E23:F23"/>
    <mergeCell ref="E24:F24"/>
    <mergeCell ref="E25:F25"/>
    <mergeCell ref="E26:F26"/>
    <mergeCell ref="D3:E3"/>
    <mergeCell ref="D4:E4"/>
    <mergeCell ref="C8:E8"/>
    <mergeCell ref="E27:F27"/>
    <mergeCell ref="C16:D16"/>
    <mergeCell ref="E28:F28"/>
    <mergeCell ref="E29:F29"/>
    <mergeCell ref="C28:D28"/>
    <mergeCell ref="C24:D24"/>
    <mergeCell ref="C25:D25"/>
    <mergeCell ref="C2:F2"/>
    <mergeCell ref="C37:D37"/>
    <mergeCell ref="C38:D38"/>
    <mergeCell ref="C74:D74"/>
    <mergeCell ref="C134:D134"/>
    <mergeCell ref="C135:D135"/>
    <mergeCell ref="C54:D54"/>
    <mergeCell ref="C72:D72"/>
    <mergeCell ref="C71:D71"/>
    <mergeCell ref="C81:D81"/>
    <mergeCell ref="C82:D82"/>
    <mergeCell ref="C76:D76"/>
    <mergeCell ref="C73:D73"/>
    <mergeCell ref="C107:D107"/>
    <mergeCell ref="C56:D56"/>
    <mergeCell ref="C66:D66"/>
    <mergeCell ref="C67:D67"/>
    <mergeCell ref="C122:D122"/>
    <mergeCell ref="C22:D22"/>
    <mergeCell ref="C29:D29"/>
    <mergeCell ref="C30:D30"/>
  </mergeCells>
  <phoneticPr fontId="3" type="noConversion"/>
  <printOptions horizontalCentered="1"/>
  <pageMargins left="0.23622047244094491" right="0.23622047244094491" top="1.0236220472440944" bottom="0.74803149606299213" header="0.31496062992125984" footer="0.31496062992125984"/>
  <pageSetup paperSize="9" scale="57" fitToHeight="0" orientation="portrait" useFirstPageNumber="1" r:id="rId1"/>
  <headerFooter>
    <oddHeader>&amp;C&amp;G</oddHeader>
    <oddFooter>&amp;L&amp;"Helvetica,Normal"&amp;P/&amp;N&amp;CNEEL-TRIMARANS
4 rue Virginie Hériot, 17000 La Rochelle France. Tel : +33 (0)5 46 29 08 71
SAS au capital de 3 000 000 euros. SITET : 514 815 844 00030. APE : 3012Z.
TVA : FR-6151 48 15 844. OERI : FR51481584400030&amp;R&amp;G</oddFooter>
  </headerFooter>
  <rowBreaks count="1" manualBreakCount="1">
    <brk id="93" max="16383"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7CDB-6125-442A-B273-55669FB552B3}">
  <sheetPr>
    <tabColor rgb="FFC00000"/>
    <pageSetUpPr fitToPage="1"/>
  </sheetPr>
  <dimension ref="A1:O156"/>
  <sheetViews>
    <sheetView showGridLines="0" tabSelected="1" showRuler="0" topLeftCell="A130" zoomScale="80" zoomScaleNormal="80" zoomScaleSheetLayoutView="55" zoomScalePageLayoutView="40" workbookViewId="0">
      <selection activeCell="E132" sqref="E132"/>
    </sheetView>
  </sheetViews>
  <sheetFormatPr baseColWidth="10" defaultColWidth="4.140625" defaultRowHeight="41.45" customHeight="1" x14ac:dyDescent="0.25"/>
  <cols>
    <col min="1" max="1" width="26.85546875" style="141" customWidth="1"/>
    <col min="2" max="2" width="90.42578125" style="162" customWidth="1"/>
    <col min="3" max="3" width="24.28515625" style="139" customWidth="1"/>
    <col min="4" max="4" width="7.85546875" style="123" customWidth="1"/>
    <col min="5" max="5" width="9.140625" style="123" bestFit="1" customWidth="1"/>
    <col min="6" max="6" width="23.28515625" style="18" customWidth="1"/>
    <col min="7" max="10" width="4.140625" style="139"/>
    <col min="11" max="11" width="10.85546875" style="139" customWidth="1"/>
    <col min="12" max="12" width="4.140625" style="139"/>
    <col min="13" max="13" width="10.85546875" style="139" customWidth="1"/>
    <col min="14" max="14" width="4.140625" style="139"/>
    <col min="15" max="15" width="13.140625" style="139" bestFit="1" customWidth="1"/>
    <col min="16" max="16384" width="4.140625" style="139"/>
  </cols>
  <sheetData>
    <row r="1" spans="1:7" ht="24.75" customHeight="1" x14ac:dyDescent="0.25">
      <c r="A1" s="322" t="s">
        <v>447</v>
      </c>
      <c r="B1" s="322"/>
      <c r="C1" s="123"/>
      <c r="D1" s="138"/>
      <c r="E1" s="138"/>
    </row>
    <row r="2" spans="1:7" ht="42.75" customHeight="1" x14ac:dyDescent="0.25">
      <c r="A2" s="140"/>
      <c r="B2" s="202" t="s">
        <v>415</v>
      </c>
      <c r="C2" s="217" t="s">
        <v>437</v>
      </c>
      <c r="D2" s="331"/>
      <c r="E2" s="331"/>
      <c r="F2" s="331"/>
    </row>
    <row r="3" spans="1:7" ht="33.75" customHeight="1" x14ac:dyDescent="0.25">
      <c r="A3" s="140"/>
      <c r="B3" s="218"/>
      <c r="C3" s="115"/>
      <c r="D3" s="330"/>
      <c r="E3" s="330"/>
      <c r="F3" s="2"/>
    </row>
    <row r="4" spans="1:7" ht="24.6" customHeight="1" x14ac:dyDescent="0.25">
      <c r="A4" s="191" t="s">
        <v>438</v>
      </c>
      <c r="B4" s="219"/>
      <c r="C4" s="142"/>
      <c r="D4" s="340"/>
      <c r="E4" s="340"/>
      <c r="F4" s="2"/>
    </row>
    <row r="5" spans="1:7" ht="15" customHeight="1" x14ac:dyDescent="0.25">
      <c r="A5" s="191"/>
      <c r="B5" s="191"/>
      <c r="C5" s="143"/>
      <c r="D5" s="144"/>
      <c r="E5" s="144"/>
      <c r="F5" s="2"/>
    </row>
    <row r="6" spans="1:7" ht="24.6" customHeight="1" x14ac:dyDescent="0.25">
      <c r="A6" s="191"/>
      <c r="B6" s="191"/>
      <c r="C6" s="143"/>
      <c r="D6" s="144"/>
      <c r="E6" s="144"/>
      <c r="F6" s="2"/>
    </row>
    <row r="7" spans="1:7" ht="24.6" customHeight="1" x14ac:dyDescent="0.25">
      <c r="A7" s="191"/>
      <c r="B7" s="191"/>
      <c r="C7" s="143"/>
      <c r="D7" s="144"/>
      <c r="E7" s="144"/>
      <c r="F7" s="2"/>
    </row>
    <row r="8" spans="1:7" ht="19.5" customHeight="1" x14ac:dyDescent="0.25">
      <c r="A8" s="206" t="s">
        <v>439</v>
      </c>
      <c r="B8" s="206"/>
      <c r="C8" s="143"/>
      <c r="D8" s="144"/>
      <c r="E8" s="144"/>
      <c r="F8" s="2"/>
    </row>
    <row r="9" spans="1:7" ht="19.5" customHeight="1" x14ac:dyDescent="0.25">
      <c r="A9" s="341"/>
      <c r="B9" s="341"/>
      <c r="C9" s="342"/>
      <c r="D9" s="343"/>
      <c r="E9" s="343"/>
      <c r="F9" s="2"/>
    </row>
    <row r="10" spans="1:7" s="122" customFormat="1" ht="27.6" customHeight="1" x14ac:dyDescent="0.25">
      <c r="A10" s="323" t="s">
        <v>408</v>
      </c>
      <c r="B10" s="324" t="s">
        <v>356</v>
      </c>
      <c r="C10" s="324"/>
      <c r="D10" s="324"/>
      <c r="E10" s="324"/>
      <c r="F10" s="325"/>
    </row>
    <row r="11" spans="1:7" s="145" customFormat="1" ht="111.6" customHeight="1" x14ac:dyDescent="0.2">
      <c r="A11" s="346" t="s">
        <v>367</v>
      </c>
      <c r="B11" s="347"/>
      <c r="C11" s="347"/>
      <c r="D11" s="347"/>
      <c r="E11" s="347"/>
      <c r="F11" s="348"/>
      <c r="G11" s="115"/>
    </row>
    <row r="12" spans="1:7" s="145" customFormat="1" ht="28.9" customHeight="1" x14ac:dyDescent="0.2">
      <c r="A12" s="339" t="s">
        <v>440</v>
      </c>
      <c r="B12" s="339"/>
      <c r="C12" s="344" t="s">
        <v>132</v>
      </c>
      <c r="D12" s="345"/>
      <c r="E12" s="345"/>
      <c r="F12" s="203">
        <f>B150</f>
        <v>0</v>
      </c>
      <c r="G12" s="115"/>
    </row>
    <row r="13" spans="1:7" s="116" customFormat="1" ht="28.15" customHeight="1" x14ac:dyDescent="0.2">
      <c r="A13" s="339" t="s">
        <v>441</v>
      </c>
      <c r="B13" s="339"/>
      <c r="C13" s="349" t="s">
        <v>132</v>
      </c>
      <c r="D13" s="350"/>
      <c r="E13" s="350"/>
      <c r="F13" s="203">
        <f>B141-190</f>
        <v>45041</v>
      </c>
    </row>
    <row r="14" spans="1:7" s="148" customFormat="1" ht="45" customHeight="1" x14ac:dyDescent="0.2">
      <c r="A14" s="146" t="s">
        <v>58</v>
      </c>
      <c r="B14" s="147" t="s">
        <v>355</v>
      </c>
      <c r="C14" s="240">
        <v>571000</v>
      </c>
      <c r="D14" s="241"/>
      <c r="E14" s="38">
        <v>0</v>
      </c>
      <c r="F14" s="48">
        <f>E14*C14</f>
        <v>0</v>
      </c>
    </row>
    <row r="15" spans="1:7" s="148" customFormat="1" ht="45" customHeight="1" x14ac:dyDescent="0.2">
      <c r="A15" s="146" t="s">
        <v>59</v>
      </c>
      <c r="B15" s="147" t="s">
        <v>354</v>
      </c>
      <c r="C15" s="297">
        <v>577000</v>
      </c>
      <c r="D15" s="297"/>
      <c r="E15" s="38">
        <v>0</v>
      </c>
      <c r="F15" s="48">
        <f>E15*C15</f>
        <v>0</v>
      </c>
    </row>
    <row r="16" spans="1:7" s="148" customFormat="1" ht="18" x14ac:dyDescent="0.2">
      <c r="A16" s="149"/>
      <c r="B16" s="150"/>
      <c r="C16" s="1"/>
      <c r="D16" s="1"/>
      <c r="E16" s="129"/>
      <c r="F16" s="1"/>
    </row>
    <row r="17" spans="1:7" s="148" customFormat="1" ht="18" x14ac:dyDescent="0.2">
      <c r="A17" s="320" t="s">
        <v>353</v>
      </c>
      <c r="B17" s="321"/>
      <c r="C17" s="242"/>
      <c r="D17" s="242"/>
      <c r="E17" s="130"/>
      <c r="F17" s="47"/>
    </row>
    <row r="18" spans="1:7" s="116" customFormat="1" ht="45" customHeight="1" x14ac:dyDescent="0.2">
      <c r="A18" s="146" t="s">
        <v>199</v>
      </c>
      <c r="B18" s="78" t="s">
        <v>352</v>
      </c>
      <c r="C18" s="238">
        <v>3000</v>
      </c>
      <c r="D18" s="239"/>
      <c r="E18" s="37">
        <v>0</v>
      </c>
      <c r="F18" s="49">
        <f>E18*C18</f>
        <v>0</v>
      </c>
    </row>
    <row r="19" spans="1:7" s="116" customFormat="1" ht="45" customHeight="1" x14ac:dyDescent="0.2">
      <c r="A19" s="146" t="s">
        <v>133</v>
      </c>
      <c r="B19" s="78" t="s">
        <v>351</v>
      </c>
      <c r="C19" s="238">
        <v>3000</v>
      </c>
      <c r="D19" s="239"/>
      <c r="E19" s="38">
        <v>0</v>
      </c>
      <c r="F19" s="49">
        <f>E19*C19</f>
        <v>0</v>
      </c>
    </row>
    <row r="20" spans="1:7" s="116" customFormat="1" ht="45" customHeight="1" x14ac:dyDescent="0.2">
      <c r="A20" s="146" t="s">
        <v>134</v>
      </c>
      <c r="B20" s="147" t="s">
        <v>350</v>
      </c>
      <c r="C20" s="238">
        <v>39000</v>
      </c>
      <c r="D20" s="239"/>
      <c r="E20" s="38">
        <v>0</v>
      </c>
      <c r="F20" s="49">
        <f>E20*C20</f>
        <v>0</v>
      </c>
    </row>
    <row r="21" spans="1:7" s="116" customFormat="1" ht="45" customHeight="1" x14ac:dyDescent="0.2">
      <c r="A21" s="146" t="s">
        <v>200</v>
      </c>
      <c r="B21" s="147" t="s">
        <v>349</v>
      </c>
      <c r="C21" s="238">
        <v>44900</v>
      </c>
      <c r="D21" s="239"/>
      <c r="E21" s="38">
        <v>0</v>
      </c>
      <c r="F21" s="49">
        <f>E21*C21</f>
        <v>0</v>
      </c>
    </row>
    <row r="22" spans="1:7" s="116" customFormat="1" ht="18" x14ac:dyDescent="0.25">
      <c r="A22" s="141"/>
      <c r="B22" s="151"/>
      <c r="C22" s="7"/>
      <c r="D22" s="8"/>
      <c r="E22" s="8"/>
      <c r="F22" s="18"/>
    </row>
    <row r="23" spans="1:7" s="116" customFormat="1" ht="18" x14ac:dyDescent="0.2">
      <c r="A23" s="320" t="s">
        <v>348</v>
      </c>
      <c r="B23" s="321"/>
      <c r="C23" s="249" t="s">
        <v>347</v>
      </c>
      <c r="D23" s="249"/>
      <c r="E23" s="326" t="s">
        <v>16</v>
      </c>
      <c r="F23" s="327"/>
      <c r="G23" s="28"/>
    </row>
    <row r="24" spans="1:7" s="116" customFormat="1" ht="45" customHeight="1" x14ac:dyDescent="0.2">
      <c r="A24" s="146" t="s">
        <v>346</v>
      </c>
      <c r="B24" s="78" t="s">
        <v>345</v>
      </c>
      <c r="C24" s="227" t="s">
        <v>2</v>
      </c>
      <c r="D24" s="308"/>
      <c r="E24" s="227" t="s">
        <v>2</v>
      </c>
      <c r="F24" s="308"/>
    </row>
    <row r="25" spans="1:7" s="116" customFormat="1" ht="45" customHeight="1" x14ac:dyDescent="0.2">
      <c r="A25" s="146" t="s">
        <v>344</v>
      </c>
      <c r="B25" s="78" t="s">
        <v>343</v>
      </c>
      <c r="C25" s="227" t="s">
        <v>2</v>
      </c>
      <c r="D25" s="308"/>
      <c r="E25" s="227" t="s">
        <v>2</v>
      </c>
      <c r="F25" s="308"/>
    </row>
    <row r="26" spans="1:7" s="116" customFormat="1" ht="45" customHeight="1" x14ac:dyDescent="0.2">
      <c r="A26" s="146" t="s">
        <v>342</v>
      </c>
      <c r="B26" s="78" t="s">
        <v>341</v>
      </c>
      <c r="C26" s="227" t="s">
        <v>2</v>
      </c>
      <c r="D26" s="308"/>
      <c r="E26" s="227" t="s">
        <v>2</v>
      </c>
      <c r="F26" s="308"/>
    </row>
    <row r="27" spans="1:7" s="116" customFormat="1" ht="45" customHeight="1" x14ac:dyDescent="0.2">
      <c r="A27" s="146" t="s">
        <v>340</v>
      </c>
      <c r="B27" s="78" t="s">
        <v>21</v>
      </c>
      <c r="C27" s="227" t="s">
        <v>2</v>
      </c>
      <c r="D27" s="308"/>
      <c r="E27" s="227" t="s">
        <v>2</v>
      </c>
      <c r="F27" s="308"/>
    </row>
    <row r="28" spans="1:7" s="116" customFormat="1" ht="45" customHeight="1" x14ac:dyDescent="0.2">
      <c r="A28" s="146" t="s">
        <v>339</v>
      </c>
      <c r="B28" s="78" t="s">
        <v>374</v>
      </c>
      <c r="C28" s="227" t="s">
        <v>2</v>
      </c>
      <c r="D28" s="308"/>
      <c r="E28" s="227" t="s">
        <v>2</v>
      </c>
      <c r="F28" s="308"/>
    </row>
    <row r="29" spans="1:7" s="116" customFormat="1" ht="45" customHeight="1" x14ac:dyDescent="0.2">
      <c r="A29" s="146" t="s">
        <v>338</v>
      </c>
      <c r="B29" s="146" t="s">
        <v>375</v>
      </c>
      <c r="C29" s="227" t="s">
        <v>2</v>
      </c>
      <c r="D29" s="308"/>
      <c r="E29" s="227" t="s">
        <v>2</v>
      </c>
      <c r="F29" s="308"/>
    </row>
    <row r="30" spans="1:7" s="116" customFormat="1" ht="45" customHeight="1" x14ac:dyDescent="0.2">
      <c r="A30" s="146" t="s">
        <v>337</v>
      </c>
      <c r="B30" s="78" t="s">
        <v>376</v>
      </c>
      <c r="C30" s="227" t="s">
        <v>2</v>
      </c>
      <c r="D30" s="308"/>
      <c r="E30" s="227" t="s">
        <v>2</v>
      </c>
      <c r="F30" s="308"/>
    </row>
    <row r="31" spans="1:7" s="116" customFormat="1" ht="45" customHeight="1" x14ac:dyDescent="0.2">
      <c r="A31" s="146" t="s">
        <v>336</v>
      </c>
      <c r="B31" s="84" t="s">
        <v>335</v>
      </c>
      <c r="C31" s="227" t="s">
        <v>2</v>
      </c>
      <c r="D31" s="308"/>
      <c r="E31" s="227" t="s">
        <v>2</v>
      </c>
      <c r="F31" s="308"/>
    </row>
    <row r="32" spans="1:7" s="116" customFormat="1" ht="45" customHeight="1" x14ac:dyDescent="0.2">
      <c r="A32" s="146" t="s">
        <v>334</v>
      </c>
      <c r="B32" s="78" t="s">
        <v>333</v>
      </c>
      <c r="C32" s="227" t="s">
        <v>2</v>
      </c>
      <c r="D32" s="308"/>
      <c r="E32" s="227" t="s">
        <v>2</v>
      </c>
      <c r="F32" s="308"/>
    </row>
    <row r="33" spans="1:6" s="116" customFormat="1" ht="45" customHeight="1" x14ac:dyDescent="0.2">
      <c r="A33" s="146" t="s">
        <v>332</v>
      </c>
      <c r="B33" s="78" t="s">
        <v>331</v>
      </c>
      <c r="C33" s="227" t="s">
        <v>2</v>
      </c>
      <c r="D33" s="308"/>
      <c r="E33" s="227" t="s">
        <v>2</v>
      </c>
      <c r="F33" s="308"/>
    </row>
    <row r="34" spans="1:6" s="116" customFormat="1" ht="45" customHeight="1" x14ac:dyDescent="0.2">
      <c r="A34" s="146" t="s">
        <v>330</v>
      </c>
      <c r="B34" s="84" t="s">
        <v>329</v>
      </c>
      <c r="C34" s="227" t="s">
        <v>2</v>
      </c>
      <c r="D34" s="308"/>
      <c r="E34" s="227" t="s">
        <v>2</v>
      </c>
      <c r="F34" s="308"/>
    </row>
    <row r="35" spans="1:6" s="116" customFormat="1" ht="45" customHeight="1" x14ac:dyDescent="0.2">
      <c r="A35" s="146" t="s">
        <v>328</v>
      </c>
      <c r="B35" s="78" t="s">
        <v>327</v>
      </c>
      <c r="C35" s="227" t="s">
        <v>2</v>
      </c>
      <c r="D35" s="308"/>
      <c r="E35" s="227" t="s">
        <v>2</v>
      </c>
      <c r="F35" s="308"/>
    </row>
    <row r="36" spans="1:6" s="116" customFormat="1" ht="45" customHeight="1" x14ac:dyDescent="0.2">
      <c r="A36" s="146" t="s">
        <v>326</v>
      </c>
      <c r="B36" s="78" t="s">
        <v>325</v>
      </c>
      <c r="C36" s="227" t="s">
        <v>2</v>
      </c>
      <c r="D36" s="308"/>
      <c r="E36" s="227" t="s">
        <v>2</v>
      </c>
      <c r="F36" s="308"/>
    </row>
    <row r="37" spans="1:6" s="116" customFormat="1" ht="45" customHeight="1" x14ac:dyDescent="0.2">
      <c r="A37" s="146" t="s">
        <v>324</v>
      </c>
      <c r="B37" s="78" t="s">
        <v>323</v>
      </c>
      <c r="C37" s="227" t="s">
        <v>2</v>
      </c>
      <c r="D37" s="308"/>
      <c r="E37" s="227" t="s">
        <v>2</v>
      </c>
      <c r="F37" s="308"/>
    </row>
    <row r="38" spans="1:6" s="116" customFormat="1" ht="45" customHeight="1" x14ac:dyDescent="0.2">
      <c r="A38" s="146" t="s">
        <v>322</v>
      </c>
      <c r="B38" s="78" t="s">
        <v>321</v>
      </c>
      <c r="C38" s="227" t="s">
        <v>2</v>
      </c>
      <c r="D38" s="308"/>
      <c r="E38" s="227" t="s">
        <v>2</v>
      </c>
      <c r="F38" s="308"/>
    </row>
    <row r="39" spans="1:6" s="116" customFormat="1" ht="45" customHeight="1" x14ac:dyDescent="0.2">
      <c r="A39" s="146" t="s">
        <v>320</v>
      </c>
      <c r="B39" s="78" t="s">
        <v>319</v>
      </c>
      <c r="C39" s="227" t="s">
        <v>2</v>
      </c>
      <c r="D39" s="308"/>
      <c r="E39" s="227" t="s">
        <v>2</v>
      </c>
      <c r="F39" s="308"/>
    </row>
    <row r="40" spans="1:6" s="116" customFormat="1" ht="45" customHeight="1" x14ac:dyDescent="0.2">
      <c r="A40" s="146" t="s">
        <v>318</v>
      </c>
      <c r="B40" s="84" t="s">
        <v>317</v>
      </c>
      <c r="C40" s="258"/>
      <c r="D40" s="328"/>
      <c r="E40" s="227" t="s">
        <v>2</v>
      </c>
      <c r="F40" s="308"/>
    </row>
    <row r="41" spans="1:6" s="116" customFormat="1" ht="45" customHeight="1" x14ac:dyDescent="0.2">
      <c r="A41" s="146" t="s">
        <v>316</v>
      </c>
      <c r="B41" s="84" t="s">
        <v>315</v>
      </c>
      <c r="C41" s="258"/>
      <c r="D41" s="328"/>
      <c r="E41" s="227" t="s">
        <v>2</v>
      </c>
      <c r="F41" s="308"/>
    </row>
    <row r="42" spans="1:6" s="116" customFormat="1" ht="45" customHeight="1" x14ac:dyDescent="0.2">
      <c r="A42" s="146" t="s">
        <v>314</v>
      </c>
      <c r="B42" s="78" t="s">
        <v>313</v>
      </c>
      <c r="C42" s="258"/>
      <c r="D42" s="328"/>
      <c r="E42" s="227" t="s">
        <v>2</v>
      </c>
      <c r="F42" s="308"/>
    </row>
    <row r="43" spans="1:6" s="116" customFormat="1" ht="45" customHeight="1" x14ac:dyDescent="0.2">
      <c r="A43" s="146" t="s">
        <v>312</v>
      </c>
      <c r="B43" s="78" t="s">
        <v>368</v>
      </c>
      <c r="C43" s="258"/>
      <c r="D43" s="328"/>
      <c r="E43" s="227" t="s">
        <v>2</v>
      </c>
      <c r="F43" s="308"/>
    </row>
    <row r="44" spans="1:6" s="116" customFormat="1" ht="45" customHeight="1" x14ac:dyDescent="0.2">
      <c r="A44" s="146" t="s">
        <v>311</v>
      </c>
      <c r="B44" s="78" t="s">
        <v>310</v>
      </c>
      <c r="C44" s="258"/>
      <c r="D44" s="328"/>
      <c r="E44" s="227" t="s">
        <v>2</v>
      </c>
      <c r="F44" s="308"/>
    </row>
    <row r="45" spans="1:6" s="116" customFormat="1" ht="45" customHeight="1" x14ac:dyDescent="0.2">
      <c r="A45" s="146" t="s">
        <v>309</v>
      </c>
      <c r="B45" s="84" t="s">
        <v>308</v>
      </c>
      <c r="C45" s="258"/>
      <c r="D45" s="328"/>
      <c r="E45" s="227" t="s">
        <v>2</v>
      </c>
      <c r="F45" s="308"/>
    </row>
    <row r="46" spans="1:6" s="148" customFormat="1" ht="45" customHeight="1" x14ac:dyDescent="0.2">
      <c r="A46" s="146" t="s">
        <v>307</v>
      </c>
      <c r="B46" s="84" t="s">
        <v>306</v>
      </c>
      <c r="C46" s="258"/>
      <c r="D46" s="328"/>
      <c r="E46" s="227" t="s">
        <v>2</v>
      </c>
      <c r="F46" s="308"/>
    </row>
    <row r="47" spans="1:6" s="116" customFormat="1" ht="45" customHeight="1" x14ac:dyDescent="0.2">
      <c r="A47" s="146" t="s">
        <v>305</v>
      </c>
      <c r="B47" s="84" t="s">
        <v>304</v>
      </c>
      <c r="C47" s="258"/>
      <c r="D47" s="328"/>
      <c r="E47" s="227" t="s">
        <v>2</v>
      </c>
      <c r="F47" s="308"/>
    </row>
    <row r="48" spans="1:6" s="116" customFormat="1" ht="45" customHeight="1" x14ac:dyDescent="0.2">
      <c r="A48" s="146" t="s">
        <v>303</v>
      </c>
      <c r="B48" s="78" t="s">
        <v>302</v>
      </c>
      <c r="C48" s="290"/>
      <c r="D48" s="333"/>
      <c r="E48" s="227" t="s">
        <v>2</v>
      </c>
      <c r="F48" s="308"/>
    </row>
    <row r="49" spans="1:15" s="116" customFormat="1" ht="18" x14ac:dyDescent="0.2">
      <c r="A49" s="114"/>
      <c r="B49" s="115"/>
      <c r="C49" s="9"/>
      <c r="D49" s="10"/>
      <c r="E49" s="10"/>
      <c r="F49" s="18"/>
    </row>
    <row r="50" spans="1:15" s="116" customFormat="1" ht="18" x14ac:dyDescent="0.2">
      <c r="A50" s="320" t="s">
        <v>301</v>
      </c>
      <c r="B50" s="321"/>
      <c r="C50" s="242"/>
      <c r="D50" s="242"/>
      <c r="E50" s="5"/>
      <c r="F50" s="47"/>
      <c r="G50" s="152"/>
    </row>
    <row r="51" spans="1:15" s="148" customFormat="1" ht="45" customHeight="1" x14ac:dyDescent="0.2">
      <c r="A51" s="153" t="s">
        <v>300</v>
      </c>
      <c r="B51" s="84" t="s">
        <v>299</v>
      </c>
      <c r="C51" s="234">
        <v>9160</v>
      </c>
      <c r="D51" s="235"/>
      <c r="E51" s="37">
        <v>0</v>
      </c>
      <c r="F51" s="154">
        <f>E51*C51</f>
        <v>0</v>
      </c>
      <c r="G51" s="155"/>
      <c r="K51" s="156"/>
      <c r="O51" s="156"/>
    </row>
    <row r="52" spans="1:15" s="116" customFormat="1" ht="45" customHeight="1" x14ac:dyDescent="0.2">
      <c r="A52" s="153" t="s">
        <v>298</v>
      </c>
      <c r="B52" s="84" t="s">
        <v>429</v>
      </c>
      <c r="C52" s="238">
        <v>4980</v>
      </c>
      <c r="D52" s="239"/>
      <c r="E52" s="38">
        <v>0</v>
      </c>
      <c r="F52" s="154">
        <f>E52*C52</f>
        <v>0</v>
      </c>
      <c r="G52" s="152"/>
      <c r="K52" s="157"/>
    </row>
    <row r="53" spans="1:15" s="116" customFormat="1" ht="10.15" customHeight="1" x14ac:dyDescent="0.2">
      <c r="A53" s="114"/>
      <c r="B53" s="115"/>
      <c r="C53" s="9"/>
      <c r="D53" s="10"/>
      <c r="E53" s="131"/>
      <c r="F53" s="18"/>
      <c r="G53" s="152"/>
    </row>
    <row r="54" spans="1:15" s="116" customFormat="1" ht="18" x14ac:dyDescent="0.2">
      <c r="A54" s="320" t="s">
        <v>297</v>
      </c>
      <c r="B54" s="321"/>
      <c r="C54" s="242"/>
      <c r="D54" s="242"/>
      <c r="E54" s="130"/>
      <c r="F54" s="47"/>
      <c r="G54" s="152"/>
    </row>
    <row r="55" spans="1:15" s="116" customFormat="1" ht="45" customHeight="1" x14ac:dyDescent="0.2">
      <c r="A55" s="158" t="s">
        <v>125</v>
      </c>
      <c r="B55" s="84" t="s">
        <v>296</v>
      </c>
      <c r="C55" s="234">
        <v>5510</v>
      </c>
      <c r="D55" s="235"/>
      <c r="E55" s="37">
        <v>0</v>
      </c>
      <c r="F55" s="154">
        <f t="shared" ref="F55:F62" si="0">E55*C55</f>
        <v>0</v>
      </c>
      <c r="G55" s="111"/>
      <c r="H55" s="159"/>
    </row>
    <row r="56" spans="1:15" s="116" customFormat="1" ht="45" customHeight="1" x14ac:dyDescent="0.2">
      <c r="A56" s="158" t="s">
        <v>126</v>
      </c>
      <c r="B56" s="84" t="s">
        <v>295</v>
      </c>
      <c r="C56" s="238">
        <v>2240</v>
      </c>
      <c r="D56" s="239"/>
      <c r="E56" s="38">
        <v>0</v>
      </c>
      <c r="F56" s="154">
        <f t="shared" si="0"/>
        <v>0</v>
      </c>
      <c r="G56" s="152"/>
    </row>
    <row r="57" spans="1:15" s="116" customFormat="1" ht="45" customHeight="1" x14ac:dyDescent="0.2">
      <c r="A57" s="158" t="s">
        <v>75</v>
      </c>
      <c r="B57" s="84" t="s">
        <v>294</v>
      </c>
      <c r="C57" s="238">
        <v>1300</v>
      </c>
      <c r="D57" s="239"/>
      <c r="E57" s="38">
        <v>0</v>
      </c>
      <c r="F57" s="154">
        <f t="shared" si="0"/>
        <v>0</v>
      </c>
      <c r="G57" s="152"/>
    </row>
    <row r="58" spans="1:15" ht="45" customHeight="1" x14ac:dyDescent="0.25">
      <c r="A58" s="158" t="s">
        <v>76</v>
      </c>
      <c r="B58" s="84" t="s">
        <v>293</v>
      </c>
      <c r="C58" s="238">
        <v>3960</v>
      </c>
      <c r="D58" s="239"/>
      <c r="E58" s="38">
        <v>0</v>
      </c>
      <c r="F58" s="154">
        <f t="shared" si="0"/>
        <v>0</v>
      </c>
      <c r="G58" s="160"/>
      <c r="K58" s="161"/>
    </row>
    <row r="59" spans="1:15" s="148" customFormat="1" ht="45" customHeight="1" x14ac:dyDescent="0.2">
      <c r="A59" s="158" t="s">
        <v>77</v>
      </c>
      <c r="B59" s="84" t="s">
        <v>292</v>
      </c>
      <c r="C59" s="238">
        <v>3300</v>
      </c>
      <c r="D59" s="239"/>
      <c r="E59" s="38">
        <v>0</v>
      </c>
      <c r="F59" s="154">
        <f t="shared" si="0"/>
        <v>0</v>
      </c>
      <c r="G59" s="155"/>
    </row>
    <row r="60" spans="1:15" s="148" customFormat="1" ht="45" customHeight="1" x14ac:dyDescent="0.2">
      <c r="A60" s="158" t="s">
        <v>78</v>
      </c>
      <c r="B60" s="84" t="s">
        <v>291</v>
      </c>
      <c r="C60" s="238">
        <v>2900</v>
      </c>
      <c r="D60" s="239"/>
      <c r="E60" s="38">
        <v>0</v>
      </c>
      <c r="F60" s="154">
        <f t="shared" si="0"/>
        <v>0</v>
      </c>
      <c r="G60" s="155"/>
    </row>
    <row r="61" spans="1:15" s="148" customFormat="1" ht="45" customHeight="1" x14ac:dyDescent="0.2">
      <c r="A61" s="158" t="s">
        <v>79</v>
      </c>
      <c r="B61" s="84" t="s">
        <v>290</v>
      </c>
      <c r="C61" s="257">
        <v>3950</v>
      </c>
      <c r="D61" s="257"/>
      <c r="E61" s="38">
        <v>0</v>
      </c>
      <c r="F61" s="154">
        <f t="shared" si="0"/>
        <v>0</v>
      </c>
      <c r="G61" s="155"/>
    </row>
    <row r="62" spans="1:15" s="148" customFormat="1" ht="45" customHeight="1" x14ac:dyDescent="0.2">
      <c r="A62" s="164" t="s">
        <v>110</v>
      </c>
      <c r="B62" s="84" t="s">
        <v>289</v>
      </c>
      <c r="C62" s="257">
        <v>600</v>
      </c>
      <c r="D62" s="257"/>
      <c r="E62" s="38">
        <v>0</v>
      </c>
      <c r="F62" s="154">
        <f t="shared" si="0"/>
        <v>0</v>
      </c>
      <c r="G62" s="155"/>
    </row>
    <row r="63" spans="1:15" s="116" customFormat="1" ht="18" x14ac:dyDescent="0.25">
      <c r="A63" s="139"/>
      <c r="B63" s="139"/>
      <c r="C63" s="139"/>
      <c r="D63" s="139"/>
      <c r="E63" s="185"/>
      <c r="F63" s="1"/>
      <c r="G63" s="152"/>
    </row>
    <row r="64" spans="1:15" s="116" customFormat="1" ht="18" x14ac:dyDescent="0.2">
      <c r="A64" s="320" t="s">
        <v>288</v>
      </c>
      <c r="B64" s="321"/>
      <c r="C64" s="242"/>
      <c r="D64" s="242"/>
      <c r="E64" s="130"/>
      <c r="F64" s="47"/>
      <c r="G64" s="152"/>
    </row>
    <row r="65" spans="1:7" s="116" customFormat="1" ht="45" customHeight="1" x14ac:dyDescent="0.2">
      <c r="A65" s="158" t="s">
        <v>119</v>
      </c>
      <c r="B65" s="84" t="s">
        <v>423</v>
      </c>
      <c r="C65" s="238">
        <v>136</v>
      </c>
      <c r="D65" s="239"/>
      <c r="E65" s="37">
        <v>0</v>
      </c>
      <c r="F65" s="154">
        <f t="shared" ref="F65:F75" si="1">E65*C65</f>
        <v>0</v>
      </c>
      <c r="G65" s="152"/>
    </row>
    <row r="66" spans="1:7" s="116" customFormat="1" ht="45" customHeight="1" x14ac:dyDescent="0.2">
      <c r="A66" s="158" t="s">
        <v>120</v>
      </c>
      <c r="B66" s="84" t="s">
        <v>287</v>
      </c>
      <c r="C66" s="238">
        <v>290</v>
      </c>
      <c r="D66" s="239"/>
      <c r="E66" s="38">
        <v>0</v>
      </c>
      <c r="F66" s="154">
        <f t="shared" si="1"/>
        <v>0</v>
      </c>
      <c r="G66" s="152"/>
    </row>
    <row r="67" spans="1:7" ht="45" customHeight="1" x14ac:dyDescent="0.25">
      <c r="A67" s="158" t="s">
        <v>121</v>
      </c>
      <c r="B67" s="78" t="s">
        <v>286</v>
      </c>
      <c r="C67" s="238">
        <v>1600</v>
      </c>
      <c r="D67" s="239"/>
      <c r="E67" s="38">
        <v>0</v>
      </c>
      <c r="F67" s="154">
        <f t="shared" si="1"/>
        <v>0</v>
      </c>
      <c r="G67" s="160"/>
    </row>
    <row r="68" spans="1:7" ht="45" customHeight="1" x14ac:dyDescent="0.25">
      <c r="A68" s="158" t="s">
        <v>122</v>
      </c>
      <c r="B68" s="78" t="s">
        <v>285</v>
      </c>
      <c r="C68" s="240">
        <v>250</v>
      </c>
      <c r="D68" s="241"/>
      <c r="E68" s="30">
        <v>0</v>
      </c>
      <c r="F68" s="154">
        <f t="shared" si="1"/>
        <v>0</v>
      </c>
    </row>
    <row r="69" spans="1:7" s="116" customFormat="1" ht="45" customHeight="1" x14ac:dyDescent="0.2">
      <c r="A69" s="158" t="s">
        <v>123</v>
      </c>
      <c r="B69" s="78" t="s">
        <v>424</v>
      </c>
      <c r="C69" s="240">
        <v>500</v>
      </c>
      <c r="D69" s="241"/>
      <c r="E69" s="30">
        <v>0</v>
      </c>
      <c r="F69" s="154">
        <f t="shared" si="1"/>
        <v>0</v>
      </c>
    </row>
    <row r="70" spans="1:7" s="116" customFormat="1" ht="45" customHeight="1" x14ac:dyDescent="0.2">
      <c r="A70" s="158" t="s">
        <v>124</v>
      </c>
      <c r="B70" s="78" t="s">
        <v>284</v>
      </c>
      <c r="C70" s="240">
        <v>250</v>
      </c>
      <c r="D70" s="241"/>
      <c r="E70" s="30">
        <v>0</v>
      </c>
      <c r="F70" s="154">
        <f t="shared" si="1"/>
        <v>0</v>
      </c>
    </row>
    <row r="71" spans="1:7" s="116" customFormat="1" ht="46.9" customHeight="1" x14ac:dyDescent="0.2">
      <c r="A71" s="158" t="s">
        <v>80</v>
      </c>
      <c r="B71" s="78" t="s">
        <v>283</v>
      </c>
      <c r="C71" s="238">
        <v>1915</v>
      </c>
      <c r="D71" s="239"/>
      <c r="E71" s="38">
        <v>0</v>
      </c>
      <c r="F71" s="154">
        <f t="shared" si="1"/>
        <v>0</v>
      </c>
      <c r="G71" s="152"/>
    </row>
    <row r="72" spans="1:7" s="116" customFormat="1" ht="45.6" customHeight="1" x14ac:dyDescent="0.2">
      <c r="A72" s="158" t="s">
        <v>81</v>
      </c>
      <c r="B72" s="78" t="s">
        <v>282</v>
      </c>
      <c r="C72" s="238">
        <v>1915</v>
      </c>
      <c r="D72" s="239"/>
      <c r="E72" s="38">
        <v>0</v>
      </c>
      <c r="F72" s="154">
        <f t="shared" si="1"/>
        <v>0</v>
      </c>
      <c r="G72" s="152"/>
    </row>
    <row r="73" spans="1:7" s="116" customFormat="1" ht="45" customHeight="1" x14ac:dyDescent="0.2">
      <c r="A73" s="158" t="s">
        <v>82</v>
      </c>
      <c r="B73" s="78" t="s">
        <v>369</v>
      </c>
      <c r="C73" s="238">
        <v>1650</v>
      </c>
      <c r="D73" s="239"/>
      <c r="E73" s="38">
        <v>0</v>
      </c>
      <c r="F73" s="154">
        <f t="shared" si="1"/>
        <v>0</v>
      </c>
      <c r="G73" s="152"/>
    </row>
    <row r="74" spans="1:7" s="116" customFormat="1" ht="45" customHeight="1" x14ac:dyDescent="0.2">
      <c r="A74" s="158" t="s">
        <v>83</v>
      </c>
      <c r="B74" s="78" t="s">
        <v>281</v>
      </c>
      <c r="C74" s="238">
        <v>3850</v>
      </c>
      <c r="D74" s="239"/>
      <c r="E74" s="38">
        <v>0</v>
      </c>
      <c r="F74" s="154">
        <f t="shared" si="1"/>
        <v>0</v>
      </c>
      <c r="G74" s="152"/>
    </row>
    <row r="75" spans="1:7" s="116" customFormat="1" ht="45" customHeight="1" x14ac:dyDescent="0.2">
      <c r="A75" s="158" t="s">
        <v>84</v>
      </c>
      <c r="B75" s="78" t="s">
        <v>280</v>
      </c>
      <c r="C75" s="238">
        <v>900</v>
      </c>
      <c r="D75" s="239"/>
      <c r="E75" s="38">
        <v>0</v>
      </c>
      <c r="F75" s="154">
        <f t="shared" si="1"/>
        <v>0</v>
      </c>
      <c r="G75" s="152"/>
    </row>
    <row r="76" spans="1:7" s="116" customFormat="1" ht="18" x14ac:dyDescent="0.25">
      <c r="A76" s="141"/>
      <c r="B76" s="162"/>
      <c r="C76" s="139"/>
      <c r="D76" s="123"/>
      <c r="E76" s="186"/>
      <c r="F76" s="18"/>
    </row>
    <row r="77" spans="1:7" ht="18" x14ac:dyDescent="0.25">
      <c r="A77" s="320" t="s">
        <v>279</v>
      </c>
      <c r="B77" s="321"/>
      <c r="C77" s="242"/>
      <c r="D77" s="242"/>
      <c r="E77" s="130"/>
      <c r="F77" s="47"/>
    </row>
    <row r="78" spans="1:7" ht="34.5" customHeight="1" x14ac:dyDescent="0.25">
      <c r="A78" s="163" t="s">
        <v>278</v>
      </c>
      <c r="B78" s="78" t="s">
        <v>397</v>
      </c>
      <c r="C78" s="297">
        <v>19750</v>
      </c>
      <c r="D78" s="297"/>
      <c r="E78" s="40">
        <v>0</v>
      </c>
      <c r="F78" s="154">
        <f t="shared" ref="F78:F94" si="2">C78*E78</f>
        <v>0</v>
      </c>
    </row>
    <row r="79" spans="1:7" s="116" customFormat="1" ht="41.45" customHeight="1" x14ac:dyDescent="0.2">
      <c r="A79" s="164" t="s">
        <v>277</v>
      </c>
      <c r="B79" s="78" t="s">
        <v>276</v>
      </c>
      <c r="C79" s="297">
        <v>450</v>
      </c>
      <c r="D79" s="297"/>
      <c r="E79" s="40">
        <v>0</v>
      </c>
      <c r="F79" s="154">
        <f t="shared" si="2"/>
        <v>0</v>
      </c>
    </row>
    <row r="80" spans="1:7" s="116" customFormat="1" ht="41.45" customHeight="1" x14ac:dyDescent="0.2">
      <c r="A80" s="164" t="s">
        <v>275</v>
      </c>
      <c r="B80" s="78" t="s">
        <v>398</v>
      </c>
      <c r="C80" s="297">
        <v>1850</v>
      </c>
      <c r="D80" s="297"/>
      <c r="E80" s="40">
        <v>0</v>
      </c>
      <c r="F80" s="154">
        <f t="shared" si="2"/>
        <v>0</v>
      </c>
    </row>
    <row r="81" spans="1:7" s="116" customFormat="1" ht="41.45" customHeight="1" x14ac:dyDescent="0.2">
      <c r="A81" s="164" t="s">
        <v>274</v>
      </c>
      <c r="B81" s="78" t="s">
        <v>399</v>
      </c>
      <c r="C81" s="297">
        <v>2500</v>
      </c>
      <c r="D81" s="297"/>
      <c r="E81" s="40">
        <v>0</v>
      </c>
      <c r="F81" s="154">
        <f t="shared" si="2"/>
        <v>0</v>
      </c>
    </row>
    <row r="82" spans="1:7" s="116" customFormat="1" ht="39" customHeight="1" x14ac:dyDescent="0.2">
      <c r="A82" s="163" t="s">
        <v>273</v>
      </c>
      <c r="B82" s="78" t="s">
        <v>272</v>
      </c>
      <c r="C82" s="257">
        <v>18730</v>
      </c>
      <c r="D82" s="257"/>
      <c r="E82" s="42">
        <v>0</v>
      </c>
      <c r="F82" s="154">
        <f t="shared" si="2"/>
        <v>0</v>
      </c>
    </row>
    <row r="83" spans="1:7" s="116" customFormat="1" ht="51" customHeight="1" x14ac:dyDescent="0.2">
      <c r="A83" s="163" t="s">
        <v>271</v>
      </c>
      <c r="B83" s="78" t="s">
        <v>400</v>
      </c>
      <c r="C83" s="257">
        <v>43800</v>
      </c>
      <c r="D83" s="257"/>
      <c r="E83" s="42">
        <v>0</v>
      </c>
      <c r="F83" s="154">
        <f t="shared" si="2"/>
        <v>0</v>
      </c>
    </row>
    <row r="84" spans="1:7" s="116" customFormat="1" ht="46.15" customHeight="1" x14ac:dyDescent="0.2">
      <c r="A84" s="164" t="s">
        <v>270</v>
      </c>
      <c r="B84" s="78" t="s">
        <v>269</v>
      </c>
      <c r="C84" s="257">
        <v>9150</v>
      </c>
      <c r="D84" s="257"/>
      <c r="E84" s="42">
        <v>0</v>
      </c>
      <c r="F84" s="154">
        <f t="shared" si="2"/>
        <v>0</v>
      </c>
      <c r="G84" s="152"/>
    </row>
    <row r="85" spans="1:7" s="116" customFormat="1" ht="42.6" customHeight="1" x14ac:dyDescent="0.2">
      <c r="A85" s="164" t="s">
        <v>268</v>
      </c>
      <c r="B85" s="78" t="s">
        <v>267</v>
      </c>
      <c r="C85" s="257">
        <v>11150</v>
      </c>
      <c r="D85" s="257"/>
      <c r="E85" s="42">
        <v>0</v>
      </c>
      <c r="F85" s="154">
        <f t="shared" si="2"/>
        <v>0</v>
      </c>
      <c r="G85" s="152"/>
    </row>
    <row r="86" spans="1:7" s="116" customFormat="1" ht="41.25" customHeight="1" x14ac:dyDescent="0.2">
      <c r="A86" s="164" t="s">
        <v>266</v>
      </c>
      <c r="B86" s="78" t="s">
        <v>401</v>
      </c>
      <c r="C86" s="257">
        <v>14900</v>
      </c>
      <c r="D86" s="257"/>
      <c r="E86" s="42">
        <v>0</v>
      </c>
      <c r="F86" s="154">
        <f t="shared" si="2"/>
        <v>0</v>
      </c>
    </row>
    <row r="87" spans="1:7" s="116" customFormat="1" ht="45" customHeight="1" x14ac:dyDescent="0.2">
      <c r="A87" s="164" t="s">
        <v>265</v>
      </c>
      <c r="B87" s="78" t="s">
        <v>402</v>
      </c>
      <c r="C87" s="257">
        <v>15900</v>
      </c>
      <c r="D87" s="257"/>
      <c r="E87" s="42">
        <v>0</v>
      </c>
      <c r="F87" s="154">
        <f t="shared" si="2"/>
        <v>0</v>
      </c>
    </row>
    <row r="88" spans="1:7" s="116" customFormat="1" ht="45" customHeight="1" x14ac:dyDescent="0.2">
      <c r="A88" s="165" t="s">
        <v>264</v>
      </c>
      <c r="B88" s="78" t="s">
        <v>263</v>
      </c>
      <c r="C88" s="297">
        <v>450</v>
      </c>
      <c r="D88" s="297"/>
      <c r="E88" s="40">
        <v>0</v>
      </c>
      <c r="F88" s="154">
        <f t="shared" si="2"/>
        <v>0</v>
      </c>
    </row>
    <row r="89" spans="1:7" s="116" customFormat="1" ht="45" customHeight="1" x14ac:dyDescent="0.2">
      <c r="A89" s="164" t="s">
        <v>262</v>
      </c>
      <c r="B89" s="78" t="s">
        <v>261</v>
      </c>
      <c r="C89" s="257">
        <v>1460</v>
      </c>
      <c r="D89" s="257"/>
      <c r="E89" s="42">
        <v>0</v>
      </c>
      <c r="F89" s="154">
        <f t="shared" si="2"/>
        <v>0</v>
      </c>
    </row>
    <row r="90" spans="1:7" s="116" customFormat="1" ht="45" customHeight="1" x14ac:dyDescent="0.2">
      <c r="A90" s="164" t="s">
        <v>260</v>
      </c>
      <c r="B90" s="78" t="s">
        <v>259</v>
      </c>
      <c r="C90" s="257">
        <v>2230</v>
      </c>
      <c r="D90" s="257"/>
      <c r="E90" s="42">
        <v>0</v>
      </c>
      <c r="F90" s="154">
        <f t="shared" si="2"/>
        <v>0</v>
      </c>
    </row>
    <row r="91" spans="1:7" s="116" customFormat="1" ht="45" customHeight="1" x14ac:dyDescent="0.2">
      <c r="A91" s="164" t="s">
        <v>256</v>
      </c>
      <c r="B91" s="78" t="s">
        <v>257</v>
      </c>
      <c r="C91" s="297">
        <v>450</v>
      </c>
      <c r="D91" s="297"/>
      <c r="E91" s="40">
        <v>0</v>
      </c>
      <c r="F91" s="154">
        <f t="shared" si="2"/>
        <v>0</v>
      </c>
    </row>
    <row r="92" spans="1:7" s="116" customFormat="1" ht="45" customHeight="1" x14ac:dyDescent="0.2">
      <c r="A92" s="164" t="s">
        <v>258</v>
      </c>
      <c r="B92" s="78" t="s">
        <v>255</v>
      </c>
      <c r="C92" s="257">
        <v>940</v>
      </c>
      <c r="D92" s="257"/>
      <c r="E92" s="38">
        <v>0</v>
      </c>
      <c r="F92" s="154">
        <f t="shared" si="2"/>
        <v>0</v>
      </c>
    </row>
    <row r="93" spans="1:7" s="116" customFormat="1" ht="45" customHeight="1" x14ac:dyDescent="0.2">
      <c r="A93" s="164" t="s">
        <v>254</v>
      </c>
      <c r="B93" s="78" t="s">
        <v>253</v>
      </c>
      <c r="C93" s="257">
        <v>5300</v>
      </c>
      <c r="D93" s="257"/>
      <c r="E93" s="42">
        <v>0</v>
      </c>
      <c r="F93" s="154">
        <f t="shared" si="2"/>
        <v>0</v>
      </c>
    </row>
    <row r="94" spans="1:7" s="116" customFormat="1" ht="45" customHeight="1" x14ac:dyDescent="0.2">
      <c r="A94" s="164" t="s">
        <v>252</v>
      </c>
      <c r="B94" s="78" t="s">
        <v>251</v>
      </c>
      <c r="C94" s="257">
        <v>5300</v>
      </c>
      <c r="D94" s="257"/>
      <c r="E94" s="42">
        <v>0</v>
      </c>
      <c r="F94" s="154">
        <f t="shared" si="2"/>
        <v>0</v>
      </c>
    </row>
    <row r="95" spans="1:7" s="116" customFormat="1" ht="18" x14ac:dyDescent="0.2">
      <c r="A95" s="166"/>
      <c r="B95" s="167"/>
      <c r="C95" s="14"/>
      <c r="D95" s="168"/>
      <c r="E95" s="187"/>
      <c r="F95" s="18"/>
    </row>
    <row r="96" spans="1:7" s="169" customFormat="1" ht="18" x14ac:dyDescent="0.2">
      <c r="A96" s="320" t="s">
        <v>38</v>
      </c>
      <c r="B96" s="321"/>
      <c r="C96" s="242"/>
      <c r="D96" s="242"/>
      <c r="E96" s="130"/>
      <c r="F96" s="47"/>
    </row>
    <row r="97" spans="1:11" s="169" customFormat="1" ht="45" customHeight="1" x14ac:dyDescent="0.2">
      <c r="A97" s="170" t="s">
        <v>250</v>
      </c>
      <c r="B97" s="171" t="s">
        <v>403</v>
      </c>
      <c r="C97" s="240">
        <v>3800</v>
      </c>
      <c r="D97" s="241" t="e">
        <f>IF(#REF!="220V - 50 Hz STANDARD","non compatible","")</f>
        <v>#REF!</v>
      </c>
      <c r="E97" s="39">
        <v>0</v>
      </c>
      <c r="F97" s="154">
        <f t="shared" ref="F97:F104" si="3">E97*C97</f>
        <v>0</v>
      </c>
    </row>
    <row r="98" spans="1:11" s="169" customFormat="1" ht="45" customHeight="1" x14ac:dyDescent="0.2">
      <c r="A98" s="170" t="s">
        <v>249</v>
      </c>
      <c r="B98" s="171" t="s">
        <v>404</v>
      </c>
      <c r="C98" s="240">
        <v>900</v>
      </c>
      <c r="D98" s="241" t="e">
        <f>IF(#REF!="220V - 50 Hz STANDARD","non compatible","")</f>
        <v>#REF!</v>
      </c>
      <c r="E98" s="39">
        <v>0</v>
      </c>
      <c r="F98" s="154">
        <f t="shared" si="3"/>
        <v>0</v>
      </c>
    </row>
    <row r="99" spans="1:11" s="169" customFormat="1" ht="45" customHeight="1" x14ac:dyDescent="0.2">
      <c r="A99" s="170" t="s">
        <v>248</v>
      </c>
      <c r="B99" s="171" t="s">
        <v>389</v>
      </c>
      <c r="C99" s="240">
        <v>3240</v>
      </c>
      <c r="D99" s="241" t="e">
        <f>IF(#REF!="220V - 50 Hz STANDARD","non compatible","")</f>
        <v>#REF!</v>
      </c>
      <c r="E99" s="39">
        <v>0</v>
      </c>
      <c r="F99" s="154">
        <f t="shared" si="3"/>
        <v>0</v>
      </c>
    </row>
    <row r="100" spans="1:11" s="169" customFormat="1" ht="45" customHeight="1" x14ac:dyDescent="0.2">
      <c r="A100" s="170" t="s">
        <v>247</v>
      </c>
      <c r="B100" s="78" t="s">
        <v>405</v>
      </c>
      <c r="C100" s="240">
        <v>19750</v>
      </c>
      <c r="D100" s="241"/>
      <c r="E100" s="40">
        <v>0</v>
      </c>
      <c r="F100" s="154">
        <f t="shared" si="3"/>
        <v>0</v>
      </c>
    </row>
    <row r="101" spans="1:11" s="169" customFormat="1" ht="63.6" customHeight="1" x14ac:dyDescent="0.2">
      <c r="A101" s="170" t="s">
        <v>246</v>
      </c>
      <c r="B101" s="171" t="s">
        <v>400</v>
      </c>
      <c r="C101" s="240">
        <v>43800</v>
      </c>
      <c r="D101" s="241" t="e">
        <f>IF(#REF!="220V - 50 Hz STANDARD","non compatible","")</f>
        <v>#REF!</v>
      </c>
      <c r="E101" s="41">
        <v>0</v>
      </c>
      <c r="F101" s="154">
        <f t="shared" si="3"/>
        <v>0</v>
      </c>
    </row>
    <row r="102" spans="1:11" s="169" customFormat="1" ht="45" customHeight="1" x14ac:dyDescent="0.2">
      <c r="A102" s="170" t="s">
        <v>245</v>
      </c>
      <c r="B102" s="171" t="s">
        <v>425</v>
      </c>
      <c r="C102" s="240">
        <v>350</v>
      </c>
      <c r="D102" s="241"/>
      <c r="E102" s="41">
        <v>0</v>
      </c>
      <c r="F102" s="154">
        <f t="shared" si="3"/>
        <v>0</v>
      </c>
    </row>
    <row r="103" spans="1:11" s="169" customFormat="1" ht="45" customHeight="1" x14ac:dyDescent="0.2">
      <c r="A103" s="170" t="s">
        <v>244</v>
      </c>
      <c r="B103" s="171" t="s">
        <v>426</v>
      </c>
      <c r="C103" s="240">
        <v>350</v>
      </c>
      <c r="D103" s="241"/>
      <c r="E103" s="41">
        <v>0</v>
      </c>
      <c r="F103" s="154">
        <f t="shared" si="3"/>
        <v>0</v>
      </c>
    </row>
    <row r="104" spans="1:11" s="169" customFormat="1" ht="37.15" customHeight="1" x14ac:dyDescent="0.2">
      <c r="A104" s="205" t="s">
        <v>243</v>
      </c>
      <c r="B104" s="78" t="s">
        <v>406</v>
      </c>
      <c r="C104" s="240">
        <v>350</v>
      </c>
      <c r="D104" s="241"/>
      <c r="E104" s="41">
        <v>0</v>
      </c>
      <c r="F104" s="154">
        <f t="shared" si="3"/>
        <v>0</v>
      </c>
    </row>
    <row r="105" spans="1:11" s="116" customFormat="1" ht="18" x14ac:dyDescent="0.2">
      <c r="A105" s="172"/>
      <c r="B105" s="115"/>
      <c r="C105" s="1"/>
      <c r="D105" s="4"/>
      <c r="E105" s="129"/>
      <c r="F105" s="1"/>
    </row>
    <row r="106" spans="1:11" s="116" customFormat="1" ht="18" x14ac:dyDescent="0.2">
      <c r="A106" s="320" t="s">
        <v>242</v>
      </c>
      <c r="B106" s="321"/>
      <c r="C106" s="242"/>
      <c r="D106" s="242"/>
      <c r="E106" s="130"/>
      <c r="F106" s="47"/>
    </row>
    <row r="107" spans="1:11" s="116" customFormat="1" ht="122.45" customHeight="1" x14ac:dyDescent="0.2">
      <c r="A107" s="173" t="s">
        <v>85</v>
      </c>
      <c r="B107" s="104" t="s">
        <v>393</v>
      </c>
      <c r="C107" s="295">
        <v>25000</v>
      </c>
      <c r="D107" s="296"/>
      <c r="E107" s="37">
        <v>0</v>
      </c>
      <c r="F107" s="154">
        <f t="shared" ref="F107:F111" si="4">E107*C107</f>
        <v>0</v>
      </c>
    </row>
    <row r="108" spans="1:11" s="116" customFormat="1" ht="45.6" customHeight="1" x14ac:dyDescent="0.2">
      <c r="A108" s="173" t="s">
        <v>86</v>
      </c>
      <c r="B108" s="174" t="s">
        <v>363</v>
      </c>
      <c r="C108" s="243">
        <v>3700</v>
      </c>
      <c r="D108" s="244"/>
      <c r="E108" s="38">
        <v>0</v>
      </c>
      <c r="F108" s="154">
        <f t="shared" si="4"/>
        <v>0</v>
      </c>
    </row>
    <row r="109" spans="1:11" s="116" customFormat="1" ht="45" customHeight="1" x14ac:dyDescent="0.2">
      <c r="A109" s="173" t="s">
        <v>87</v>
      </c>
      <c r="B109" s="174" t="s">
        <v>364</v>
      </c>
      <c r="C109" s="243">
        <v>5160</v>
      </c>
      <c r="D109" s="244"/>
      <c r="E109" s="38">
        <v>0</v>
      </c>
      <c r="F109" s="154">
        <f t="shared" si="4"/>
        <v>0</v>
      </c>
    </row>
    <row r="110" spans="1:11" s="116" customFormat="1" ht="41.45" customHeight="1" x14ac:dyDescent="0.2">
      <c r="A110" s="173" t="s">
        <v>88</v>
      </c>
      <c r="B110" s="174" t="s">
        <v>365</v>
      </c>
      <c r="C110" s="243">
        <v>3645</v>
      </c>
      <c r="D110" s="244"/>
      <c r="E110" s="38">
        <v>0</v>
      </c>
      <c r="F110" s="154">
        <f t="shared" si="4"/>
        <v>0</v>
      </c>
    </row>
    <row r="111" spans="1:11" s="116" customFormat="1" ht="45" customHeight="1" x14ac:dyDescent="0.2">
      <c r="A111" s="173" t="s">
        <v>127</v>
      </c>
      <c r="B111" s="175" t="s">
        <v>241</v>
      </c>
      <c r="C111" s="238">
        <v>820</v>
      </c>
      <c r="D111" s="239"/>
      <c r="E111" s="38">
        <v>0</v>
      </c>
      <c r="F111" s="154">
        <f t="shared" si="4"/>
        <v>0</v>
      </c>
    </row>
    <row r="112" spans="1:11" s="122" customFormat="1" ht="18" x14ac:dyDescent="0.25">
      <c r="A112" s="176"/>
      <c r="B112" s="111"/>
      <c r="C112" s="1"/>
      <c r="D112" s="4"/>
      <c r="E112" s="129"/>
      <c r="F112" s="1"/>
      <c r="G112" s="148"/>
      <c r="H112" s="148"/>
      <c r="I112" s="148"/>
      <c r="J112" s="148"/>
      <c r="K112" s="148"/>
    </row>
    <row r="113" spans="1:8" s="177" customFormat="1" ht="18" x14ac:dyDescent="0.2">
      <c r="A113" s="337" t="s">
        <v>9</v>
      </c>
      <c r="B113" s="338"/>
      <c r="C113" s="335"/>
      <c r="D113" s="335"/>
      <c r="E113" s="188"/>
      <c r="F113" s="51"/>
    </row>
    <row r="114" spans="1:8" s="116" customFormat="1" ht="92.25" customHeight="1" x14ac:dyDescent="0.2">
      <c r="A114" s="153" t="s">
        <v>203</v>
      </c>
      <c r="B114" s="147" t="s">
        <v>240</v>
      </c>
      <c r="C114" s="240">
        <v>37500</v>
      </c>
      <c r="D114" s="241"/>
      <c r="E114" s="37">
        <v>0</v>
      </c>
      <c r="F114" s="154">
        <f t="shared" ref="F114:F119" si="5">E114*C114</f>
        <v>0</v>
      </c>
    </row>
    <row r="115" spans="1:8" s="116" customFormat="1" ht="42.75" customHeight="1" x14ac:dyDescent="0.2">
      <c r="A115" s="153" t="s">
        <v>202</v>
      </c>
      <c r="B115" s="84" t="s">
        <v>239</v>
      </c>
      <c r="C115" s="240">
        <v>1550</v>
      </c>
      <c r="D115" s="241"/>
      <c r="E115" s="37">
        <v>0</v>
      </c>
      <c r="F115" s="154">
        <f t="shared" si="5"/>
        <v>0</v>
      </c>
    </row>
    <row r="116" spans="1:8" ht="42.6" customHeight="1" x14ac:dyDescent="0.25">
      <c r="A116" s="158" t="s">
        <v>238</v>
      </c>
      <c r="B116" s="84" t="s">
        <v>237</v>
      </c>
      <c r="C116" s="238">
        <v>2700</v>
      </c>
      <c r="D116" s="239"/>
      <c r="E116" s="38">
        <v>0</v>
      </c>
      <c r="F116" s="154">
        <f t="shared" si="5"/>
        <v>0</v>
      </c>
    </row>
    <row r="117" spans="1:8" ht="45" customHeight="1" x14ac:dyDescent="0.25">
      <c r="A117" s="158" t="s">
        <v>236</v>
      </c>
      <c r="B117" s="78" t="s">
        <v>235</v>
      </c>
      <c r="C117" s="238">
        <v>6570</v>
      </c>
      <c r="D117" s="239"/>
      <c r="E117" s="38">
        <v>0</v>
      </c>
      <c r="F117" s="154">
        <f t="shared" si="5"/>
        <v>0</v>
      </c>
    </row>
    <row r="118" spans="1:8" ht="45" customHeight="1" x14ac:dyDescent="0.25">
      <c r="A118" s="164" t="s">
        <v>234</v>
      </c>
      <c r="B118" s="84" t="s">
        <v>233</v>
      </c>
      <c r="C118" s="238">
        <v>7100</v>
      </c>
      <c r="D118" s="239"/>
      <c r="E118" s="38">
        <v>0</v>
      </c>
      <c r="F118" s="154">
        <f t="shared" si="5"/>
        <v>0</v>
      </c>
    </row>
    <row r="119" spans="1:8" s="116" customFormat="1" ht="45" customHeight="1" x14ac:dyDescent="0.2">
      <c r="A119" s="158" t="s">
        <v>232</v>
      </c>
      <c r="B119" s="84" t="s">
        <v>231</v>
      </c>
      <c r="C119" s="238">
        <v>2325</v>
      </c>
      <c r="D119" s="239"/>
      <c r="E119" s="38">
        <v>0</v>
      </c>
      <c r="F119" s="154">
        <f t="shared" si="5"/>
        <v>0</v>
      </c>
    </row>
    <row r="120" spans="1:8" s="116" customFormat="1" ht="18" x14ac:dyDescent="0.2">
      <c r="A120" s="178"/>
      <c r="B120" s="179"/>
      <c r="C120" s="14"/>
      <c r="D120" s="15"/>
      <c r="E120" s="134"/>
      <c r="F120" s="18"/>
    </row>
    <row r="121" spans="1:8" s="148" customFormat="1" ht="18" x14ac:dyDescent="0.2">
      <c r="A121" s="320" t="s">
        <v>230</v>
      </c>
      <c r="B121" s="321"/>
      <c r="C121" s="242"/>
      <c r="D121" s="242"/>
      <c r="E121" s="130"/>
      <c r="F121" s="47"/>
    </row>
    <row r="122" spans="1:8" s="116" customFormat="1" ht="41.45" customHeight="1" x14ac:dyDescent="0.2">
      <c r="A122" s="158" t="s">
        <v>90</v>
      </c>
      <c r="B122" s="84" t="s">
        <v>229</v>
      </c>
      <c r="C122" s="238">
        <v>988</v>
      </c>
      <c r="D122" s="239"/>
      <c r="E122" s="37">
        <v>0</v>
      </c>
      <c r="F122" s="154">
        <f>E122*C122</f>
        <v>0</v>
      </c>
    </row>
    <row r="123" spans="1:8" s="116" customFormat="1" ht="45" customHeight="1" x14ac:dyDescent="0.2">
      <c r="A123" s="164" t="s">
        <v>91</v>
      </c>
      <c r="B123" s="84" t="s">
        <v>228</v>
      </c>
      <c r="C123" s="238">
        <v>1990</v>
      </c>
      <c r="D123" s="239"/>
      <c r="E123" s="38">
        <v>0</v>
      </c>
      <c r="F123" s="154">
        <f>E123*C123</f>
        <v>0</v>
      </c>
    </row>
    <row r="124" spans="1:8" s="116" customFormat="1" ht="41.45" customHeight="1" x14ac:dyDescent="0.2">
      <c r="A124" s="164" t="s">
        <v>92</v>
      </c>
      <c r="B124" s="78" t="s">
        <v>227</v>
      </c>
      <c r="C124" s="238">
        <v>848</v>
      </c>
      <c r="D124" s="239"/>
      <c r="E124" s="38">
        <v>0</v>
      </c>
      <c r="F124" s="154">
        <f>E124*C124</f>
        <v>0</v>
      </c>
    </row>
    <row r="125" spans="1:8" s="116" customFormat="1" ht="41.45" customHeight="1" x14ac:dyDescent="0.2">
      <c r="A125" s="164" t="s">
        <v>226</v>
      </c>
      <c r="B125" s="78" t="s">
        <v>394</v>
      </c>
      <c r="C125" s="238">
        <v>7490</v>
      </c>
      <c r="D125" s="239"/>
      <c r="E125" s="38">
        <v>0</v>
      </c>
      <c r="F125" s="154">
        <f>E125*C125</f>
        <v>0</v>
      </c>
    </row>
    <row r="126" spans="1:8" s="116" customFormat="1" ht="18" x14ac:dyDescent="0.25">
      <c r="A126" s="141"/>
      <c r="B126" s="162"/>
      <c r="C126" s="139"/>
      <c r="D126" s="123"/>
      <c r="E126" s="186"/>
      <c r="F126" s="18"/>
      <c r="H126" s="117"/>
    </row>
    <row r="127" spans="1:8" s="116" customFormat="1" ht="18" x14ac:dyDescent="0.2">
      <c r="A127" s="320" t="s">
        <v>14</v>
      </c>
      <c r="B127" s="321"/>
      <c r="C127" s="242"/>
      <c r="D127" s="242"/>
      <c r="E127" s="130"/>
      <c r="F127" s="47"/>
      <c r="H127" s="117"/>
    </row>
    <row r="128" spans="1:8" s="116" customFormat="1" ht="41.45" customHeight="1" x14ac:dyDescent="0.2">
      <c r="A128" s="173" t="s">
        <v>225</v>
      </c>
      <c r="B128" s="175" t="s">
        <v>224</v>
      </c>
      <c r="C128" s="238">
        <v>8000</v>
      </c>
      <c r="D128" s="239"/>
      <c r="E128" s="37">
        <v>0</v>
      </c>
      <c r="F128" s="154">
        <f>E128*C128</f>
        <v>0</v>
      </c>
      <c r="H128" s="117"/>
    </row>
    <row r="129" spans="1:8" s="116" customFormat="1" ht="41.45" customHeight="1" x14ac:dyDescent="0.2">
      <c r="A129" s="165" t="s">
        <v>223</v>
      </c>
      <c r="B129" s="78" t="s">
        <v>222</v>
      </c>
      <c r="C129" s="238">
        <v>2500</v>
      </c>
      <c r="D129" s="239"/>
      <c r="E129" s="38">
        <v>0</v>
      </c>
      <c r="F129" s="154">
        <f>E129*C129</f>
        <v>0</v>
      </c>
      <c r="H129" s="117"/>
    </row>
    <row r="130" spans="1:8" s="116" customFormat="1" ht="41.45" customHeight="1" x14ac:dyDescent="0.2">
      <c r="A130" s="165" t="s">
        <v>221</v>
      </c>
      <c r="B130" s="78" t="s">
        <v>220</v>
      </c>
      <c r="C130" s="238">
        <v>300</v>
      </c>
      <c r="D130" s="239"/>
      <c r="E130" s="38">
        <v>0</v>
      </c>
      <c r="F130" s="154">
        <f>E130*C130</f>
        <v>0</v>
      </c>
      <c r="H130" s="117"/>
    </row>
    <row r="131" spans="1:8" s="116" customFormat="1" ht="41.45" customHeight="1" x14ac:dyDescent="0.2">
      <c r="A131" s="165" t="s">
        <v>219</v>
      </c>
      <c r="B131" s="78" t="s">
        <v>218</v>
      </c>
      <c r="C131" s="238">
        <v>350</v>
      </c>
      <c r="D131" s="239"/>
      <c r="E131" s="38">
        <v>0</v>
      </c>
      <c r="F131" s="154">
        <f>E131*C131</f>
        <v>0</v>
      </c>
      <c r="H131" s="117"/>
    </row>
    <row r="132" spans="1:8" s="116" customFormat="1" ht="58.5" customHeight="1" x14ac:dyDescent="0.2">
      <c r="A132" s="165" t="s">
        <v>217</v>
      </c>
      <c r="B132" s="104" t="s">
        <v>427</v>
      </c>
      <c r="C132" s="351"/>
      <c r="D132" s="352"/>
      <c r="E132" s="38">
        <v>0</v>
      </c>
      <c r="F132" s="154">
        <f>E132*C132</f>
        <v>0</v>
      </c>
      <c r="H132" s="117"/>
    </row>
    <row r="133" spans="1:8" s="116" customFormat="1" ht="18" x14ac:dyDescent="0.2">
      <c r="A133" s="176"/>
      <c r="B133" s="111"/>
      <c r="C133" s="1"/>
      <c r="D133" s="1"/>
      <c r="E133" s="129"/>
      <c r="F133" s="1"/>
      <c r="H133" s="117"/>
    </row>
    <row r="134" spans="1:8" s="116" customFormat="1" ht="18" x14ac:dyDescent="0.2">
      <c r="A134" s="320" t="s">
        <v>216</v>
      </c>
      <c r="B134" s="321"/>
      <c r="C134" s="1"/>
      <c r="D134" s="1"/>
      <c r="E134" s="135"/>
      <c r="F134" s="1"/>
      <c r="H134" s="117"/>
    </row>
    <row r="135" spans="1:8" s="116" customFormat="1" ht="57.6" customHeight="1" x14ac:dyDescent="0.2">
      <c r="A135" s="180" t="s">
        <v>215</v>
      </c>
      <c r="B135" s="104" t="s">
        <v>111</v>
      </c>
      <c r="C135" s="232" t="str">
        <f>IF(E135="a","Carbone Beige","Dark Taupe")</f>
        <v>Carbone Beige</v>
      </c>
      <c r="D135" s="233"/>
      <c r="E135" s="35" t="s">
        <v>112</v>
      </c>
      <c r="F135" s="48" t="s">
        <v>113</v>
      </c>
      <c r="H135" s="117"/>
    </row>
    <row r="136" spans="1:8" s="116" customFormat="1" ht="63" customHeight="1" x14ac:dyDescent="0.2">
      <c r="A136" s="180" t="s">
        <v>214</v>
      </c>
      <c r="B136" s="113" t="s">
        <v>114</v>
      </c>
      <c r="C136" s="232" t="str">
        <f>IF(E136="a","Rouge NEEL","Silver 5885")</f>
        <v>Rouge NEEL</v>
      </c>
      <c r="D136" s="233"/>
      <c r="E136" s="35" t="s">
        <v>112</v>
      </c>
      <c r="F136" s="48" t="s">
        <v>113</v>
      </c>
      <c r="H136" s="117"/>
    </row>
    <row r="137" spans="1:8" s="116" customFormat="1" ht="58.9" customHeight="1" x14ac:dyDescent="0.2">
      <c r="A137" s="180" t="s">
        <v>213</v>
      </c>
      <c r="B137" s="104" t="s">
        <v>358</v>
      </c>
      <c r="C137" s="232" t="str">
        <f>IF(E137="a","Rouge NEEL","Blanc")</f>
        <v>Rouge NEEL</v>
      </c>
      <c r="D137" s="233"/>
      <c r="E137" s="35" t="s">
        <v>112</v>
      </c>
      <c r="F137" s="44" t="s">
        <v>366</v>
      </c>
      <c r="H137" s="117"/>
    </row>
    <row r="138" spans="1:8" s="116" customFormat="1" ht="26.25" customHeight="1" x14ac:dyDescent="0.3">
      <c r="A138" s="114"/>
      <c r="B138" s="115"/>
      <c r="C138" s="311"/>
      <c r="D138" s="311"/>
      <c r="E138" s="204"/>
      <c r="F138" s="26"/>
      <c r="H138" s="117"/>
    </row>
    <row r="139" spans="1:8" s="116" customFormat="1" ht="2.4500000000000002" customHeight="1" x14ac:dyDescent="0.3">
      <c r="A139" s="114"/>
      <c r="B139" s="115"/>
      <c r="C139" s="25"/>
      <c r="D139" s="25"/>
      <c r="E139" s="181"/>
      <c r="F139" s="24"/>
      <c r="H139" s="117"/>
    </row>
    <row r="140" spans="1:8" s="116" customFormat="1" ht="41.45" customHeight="1" x14ac:dyDescent="0.2">
      <c r="A140" s="182" t="s">
        <v>212</v>
      </c>
      <c r="B140" s="183" t="s">
        <v>116</v>
      </c>
      <c r="C140" s="319" t="s">
        <v>449</v>
      </c>
      <c r="D140" s="319"/>
      <c r="E140" s="272">
        <f>SUM(F14:F137)</f>
        <v>0</v>
      </c>
      <c r="F140" s="272"/>
      <c r="H140" s="117"/>
    </row>
    <row r="141" spans="1:8" s="116" customFormat="1" ht="41.45" customHeight="1" x14ac:dyDescent="0.2">
      <c r="A141" s="184" t="s">
        <v>211</v>
      </c>
      <c r="B141" s="223">
        <v>45231</v>
      </c>
      <c r="C141" s="332"/>
      <c r="D141" s="332"/>
      <c r="E141" s="336"/>
      <c r="F141" s="336"/>
      <c r="H141" s="117"/>
    </row>
    <row r="142" spans="1:8" s="148" customFormat="1" ht="41.45" customHeight="1" x14ac:dyDescent="0.2">
      <c r="A142" s="184" t="s">
        <v>210</v>
      </c>
      <c r="B142" s="224">
        <f>B150+31</f>
        <v>31</v>
      </c>
      <c r="C142" s="332"/>
      <c r="D142" s="332"/>
      <c r="E142" s="336"/>
      <c r="F142" s="336"/>
    </row>
    <row r="143" spans="1:8" ht="41.45" customHeight="1" x14ac:dyDescent="0.25">
      <c r="A143" s="329" t="s">
        <v>209</v>
      </c>
      <c r="B143" s="329"/>
      <c r="C143" s="334" t="s">
        <v>208</v>
      </c>
      <c r="D143" s="334"/>
      <c r="E143" s="334"/>
      <c r="F143" s="23" t="s">
        <v>207</v>
      </c>
    </row>
    <row r="144" spans="1:8" ht="41.45" customHeight="1" x14ac:dyDescent="0.25">
      <c r="A144" s="314" t="s">
        <v>407</v>
      </c>
      <c r="B144" s="315"/>
      <c r="C144" s="316">
        <f>B150</f>
        <v>0</v>
      </c>
      <c r="D144" s="317"/>
      <c r="E144" s="318"/>
      <c r="F144" s="222">
        <f>$E$140*20%</f>
        <v>0</v>
      </c>
    </row>
    <row r="145" spans="1:6" ht="41.45" customHeight="1" x14ac:dyDescent="0.25">
      <c r="A145" s="314" t="s">
        <v>442</v>
      </c>
      <c r="B145" s="315"/>
      <c r="C145" s="316">
        <f>C147-155</f>
        <v>45076</v>
      </c>
      <c r="D145" s="317"/>
      <c r="E145" s="318"/>
      <c r="F145" s="222">
        <f>$E$140*20%</f>
        <v>0</v>
      </c>
    </row>
    <row r="146" spans="1:6" ht="41.45" customHeight="1" x14ac:dyDescent="0.25">
      <c r="A146" s="314" t="s">
        <v>443</v>
      </c>
      <c r="B146" s="315"/>
      <c r="C146" s="316">
        <f>C147-60</f>
        <v>45171</v>
      </c>
      <c r="D146" s="317"/>
      <c r="E146" s="318"/>
      <c r="F146" s="222">
        <f>$E$140*50%</f>
        <v>0</v>
      </c>
    </row>
    <row r="147" spans="1:6" ht="41.45" customHeight="1" x14ac:dyDescent="0.25">
      <c r="A147" s="314" t="s">
        <v>410</v>
      </c>
      <c r="B147" s="315"/>
      <c r="C147" s="316">
        <f>B141</f>
        <v>45231</v>
      </c>
      <c r="D147" s="317"/>
      <c r="E147" s="318"/>
      <c r="F147" s="222">
        <f>$E$140*10%</f>
        <v>0</v>
      </c>
    </row>
    <row r="148" spans="1:6" ht="4.1500000000000004" customHeight="1" x14ac:dyDescent="0.25">
      <c r="A148" s="111"/>
      <c r="B148" s="111"/>
      <c r="C148" s="20"/>
      <c r="D148" s="20"/>
      <c r="E148" s="20"/>
      <c r="F148" s="1"/>
    </row>
    <row r="149" spans="1:6" ht="101.45" customHeight="1" x14ac:dyDescent="0.25">
      <c r="A149" s="276" t="s">
        <v>118</v>
      </c>
      <c r="B149" s="276"/>
      <c r="C149" s="276"/>
      <c r="D149" s="276"/>
      <c r="E149" s="276"/>
      <c r="F149" s="276"/>
    </row>
    <row r="150" spans="1:6" ht="41.45" customHeight="1" x14ac:dyDescent="0.25">
      <c r="A150" s="124" t="s">
        <v>206</v>
      </c>
      <c r="B150" s="220"/>
      <c r="C150" s="209"/>
      <c r="D150" s="186"/>
      <c r="E150" s="186"/>
      <c r="F150" s="210"/>
    </row>
    <row r="151" spans="1:6" s="169" customFormat="1" ht="41.45" customHeight="1" x14ac:dyDescent="0.25">
      <c r="A151" s="124" t="s">
        <v>205</v>
      </c>
      <c r="B151" s="221"/>
      <c r="C151" s="209"/>
      <c r="D151" s="212"/>
      <c r="E151" s="212"/>
      <c r="F151" s="210"/>
    </row>
    <row r="152" spans="1:6" ht="41.45" customHeight="1" x14ac:dyDescent="0.25">
      <c r="A152" s="124" t="s">
        <v>204</v>
      </c>
      <c r="B152" s="189" t="s">
        <v>64</v>
      </c>
      <c r="C152" s="271" t="s">
        <v>55</v>
      </c>
      <c r="D152" s="271"/>
      <c r="E152" s="271"/>
      <c r="F152" s="271"/>
    </row>
    <row r="153" spans="1:6" ht="20.45" customHeight="1" x14ac:dyDescent="0.25">
      <c r="A153" s="125" t="s">
        <v>357</v>
      </c>
      <c r="B153" s="139"/>
      <c r="D153" s="126"/>
      <c r="E153" s="126"/>
    </row>
    <row r="154" spans="1:6" ht="20.45" customHeight="1" x14ac:dyDescent="0.25">
      <c r="A154" s="125" t="s">
        <v>362</v>
      </c>
      <c r="B154" s="139"/>
      <c r="D154" s="126"/>
      <c r="E154" s="126"/>
    </row>
    <row r="155" spans="1:6" ht="18" x14ac:dyDescent="0.25">
      <c r="A155" s="125" t="s">
        <v>359</v>
      </c>
      <c r="B155" s="139"/>
      <c r="C155" s="21"/>
      <c r="D155" s="22"/>
      <c r="E155" s="22"/>
    </row>
    <row r="156" spans="1:6" ht="18" x14ac:dyDescent="0.25">
      <c r="A156" s="127"/>
      <c r="B156" s="127"/>
      <c r="C156" s="21"/>
      <c r="D156" s="22"/>
      <c r="E156" s="22"/>
    </row>
  </sheetData>
  <sheetProtection algorithmName="SHA-512" hashValue="LMVEwu4xljVwi0DLWknHyUCB53ZGRAzah7eoQtvZsRuEQO6+VRNuUXRlNPj6M2unf30NNKa0OlHNXwRYXxqYIQ==" saltValue="PlJOxgJG2ms1jsu4Ntfi8A==" spinCount="100000" sheet="1" selectLockedCells="1"/>
  <mergeCells count="180">
    <mergeCell ref="C91:D91"/>
    <mergeCell ref="C46:D46"/>
    <mergeCell ref="C74:D74"/>
    <mergeCell ref="C72:D72"/>
    <mergeCell ref="C73:D73"/>
    <mergeCell ref="C98:D98"/>
    <mergeCell ref="C99:D99"/>
    <mergeCell ref="C100:D100"/>
    <mergeCell ref="C87:D87"/>
    <mergeCell ref="C88:D88"/>
    <mergeCell ref="C60:D60"/>
    <mergeCell ref="C51:D51"/>
    <mergeCell ref="C52:D52"/>
    <mergeCell ref="E42:F42"/>
    <mergeCell ref="C62:D62"/>
    <mergeCell ref="C67:D67"/>
    <mergeCell ref="C54:D54"/>
    <mergeCell ref="C65:D65"/>
    <mergeCell ref="C47:D47"/>
    <mergeCell ref="A9:B9"/>
    <mergeCell ref="C9:E9"/>
    <mergeCell ref="A12:B12"/>
    <mergeCell ref="C12:E12"/>
    <mergeCell ref="C132:D132"/>
    <mergeCell ref="C135:D135"/>
    <mergeCell ref="C136:D136"/>
    <mergeCell ref="A11:F11"/>
    <mergeCell ref="C33:D33"/>
    <mergeCell ref="C34:D34"/>
    <mergeCell ref="C35:D35"/>
    <mergeCell ref="C14:D14"/>
    <mergeCell ref="C28:D28"/>
    <mergeCell ref="C20:D20"/>
    <mergeCell ref="C21:D21"/>
    <mergeCell ref="C13:E13"/>
    <mergeCell ref="C24:D24"/>
    <mergeCell ref="C56:D56"/>
    <mergeCell ref="C55:D55"/>
    <mergeCell ref="C90:D90"/>
    <mergeCell ref="C86:D86"/>
    <mergeCell ref="E43:F43"/>
    <mergeCell ref="C41:D41"/>
    <mergeCell ref="E47:F47"/>
    <mergeCell ref="C85:D85"/>
    <mergeCell ref="C39:D39"/>
    <mergeCell ref="E45:F45"/>
    <mergeCell ref="C97:D97"/>
    <mergeCell ref="C96:D96"/>
    <mergeCell ref="C104:D104"/>
    <mergeCell ref="D4:E4"/>
    <mergeCell ref="E33:F33"/>
    <mergeCell ref="E34:F34"/>
    <mergeCell ref="E31:F31"/>
    <mergeCell ref="E32:F32"/>
    <mergeCell ref="E25:F25"/>
    <mergeCell ref="E26:F26"/>
    <mergeCell ref="E27:F27"/>
    <mergeCell ref="E28:F28"/>
    <mergeCell ref="E29:F29"/>
    <mergeCell ref="E30:F30"/>
    <mergeCell ref="E48:F48"/>
    <mergeCell ref="E41:F41"/>
    <mergeCell ref="C68:D68"/>
    <mergeCell ref="C61:D61"/>
    <mergeCell ref="E44:F44"/>
    <mergeCell ref="E46:F46"/>
    <mergeCell ref="C59:D59"/>
    <mergeCell ref="A134:B134"/>
    <mergeCell ref="A127:B127"/>
    <mergeCell ref="C137:D137"/>
    <mergeCell ref="C109:D109"/>
    <mergeCell ref="A121:B121"/>
    <mergeCell ref="C144:E144"/>
    <mergeCell ref="A113:B113"/>
    <mergeCell ref="A13:B13"/>
    <mergeCell ref="C15:D15"/>
    <mergeCell ref="E35:F35"/>
    <mergeCell ref="E36:F36"/>
    <mergeCell ref="E37:F37"/>
    <mergeCell ref="E38:F38"/>
    <mergeCell ref="E39:F39"/>
    <mergeCell ref="E24:F24"/>
    <mergeCell ref="C106:D106"/>
    <mergeCell ref="C58:D58"/>
    <mergeCell ref="C64:D64"/>
    <mergeCell ref="C66:D66"/>
    <mergeCell ref="C69:D69"/>
    <mergeCell ref="C70:D70"/>
    <mergeCell ref="A64:B64"/>
    <mergeCell ref="C94:D94"/>
    <mergeCell ref="C78:D78"/>
    <mergeCell ref="C130:D130"/>
    <mergeCell ref="C131:D131"/>
    <mergeCell ref="C107:D107"/>
    <mergeCell ref="C108:D108"/>
    <mergeCell ref="C143:E143"/>
    <mergeCell ref="C110:D110"/>
    <mergeCell ref="C111:D111"/>
    <mergeCell ref="C113:D113"/>
    <mergeCell ref="C114:D114"/>
    <mergeCell ref="C115:D115"/>
    <mergeCell ref="C116:D116"/>
    <mergeCell ref="C117:D117"/>
    <mergeCell ref="C118:D118"/>
    <mergeCell ref="C119:D119"/>
    <mergeCell ref="E141:F141"/>
    <mergeCell ref="C142:D142"/>
    <mergeCell ref="E142:F142"/>
    <mergeCell ref="A54:B54"/>
    <mergeCell ref="C141:D141"/>
    <mergeCell ref="A50:B50"/>
    <mergeCell ref="C71:D71"/>
    <mergeCell ref="C42:D42"/>
    <mergeCell ref="C50:D50"/>
    <mergeCell ref="C45:D45"/>
    <mergeCell ref="C48:D48"/>
    <mergeCell ref="C57:D57"/>
    <mergeCell ref="C124:D124"/>
    <mergeCell ref="C125:D125"/>
    <mergeCell ref="C127:D127"/>
    <mergeCell ref="C128:D128"/>
    <mergeCell ref="C129:D129"/>
    <mergeCell ref="C121:D121"/>
    <mergeCell ref="C122:D122"/>
    <mergeCell ref="C123:D123"/>
    <mergeCell ref="C44:D44"/>
    <mergeCell ref="C43:D43"/>
    <mergeCell ref="A106:B106"/>
    <mergeCell ref="C101:D101"/>
    <mergeCell ref="C102:D102"/>
    <mergeCell ref="C103:D103"/>
    <mergeCell ref="C83:D83"/>
    <mergeCell ref="A1:B1"/>
    <mergeCell ref="A10:F10"/>
    <mergeCell ref="E23:F23"/>
    <mergeCell ref="E40:F40"/>
    <mergeCell ref="C40:D40"/>
    <mergeCell ref="A143:B143"/>
    <mergeCell ref="A17:B17"/>
    <mergeCell ref="A23:B23"/>
    <mergeCell ref="C23:D23"/>
    <mergeCell ref="C25:D25"/>
    <mergeCell ref="C27:D27"/>
    <mergeCell ref="C31:D31"/>
    <mergeCell ref="C32:D32"/>
    <mergeCell ref="C18:D18"/>
    <mergeCell ref="C29:D29"/>
    <mergeCell ref="C30:D30"/>
    <mergeCell ref="C26:D26"/>
    <mergeCell ref="C17:D17"/>
    <mergeCell ref="C19:D19"/>
    <mergeCell ref="D3:E3"/>
    <mergeCell ref="C38:D38"/>
    <mergeCell ref="C36:D36"/>
    <mergeCell ref="C37:D37"/>
    <mergeCell ref="D2:F2"/>
    <mergeCell ref="C152:F152"/>
    <mergeCell ref="A145:B145"/>
    <mergeCell ref="C145:E145"/>
    <mergeCell ref="A146:B146"/>
    <mergeCell ref="C146:E146"/>
    <mergeCell ref="A147:B147"/>
    <mergeCell ref="C147:E147"/>
    <mergeCell ref="C75:D75"/>
    <mergeCell ref="C79:D79"/>
    <mergeCell ref="C80:D80"/>
    <mergeCell ref="C81:D81"/>
    <mergeCell ref="C93:D93"/>
    <mergeCell ref="C77:D77"/>
    <mergeCell ref="C84:D84"/>
    <mergeCell ref="C92:D92"/>
    <mergeCell ref="C89:D89"/>
    <mergeCell ref="C82:D82"/>
    <mergeCell ref="C138:D138"/>
    <mergeCell ref="C140:D140"/>
    <mergeCell ref="E140:F140"/>
    <mergeCell ref="A96:B96"/>
    <mergeCell ref="A77:B77"/>
    <mergeCell ref="A144:B144"/>
    <mergeCell ref="A149:F149"/>
  </mergeCells>
  <printOptions horizontalCentered="1"/>
  <pageMargins left="0.23622047244094488" right="0.23622047244094488" top="0.98425196850393704" bottom="0.78740157480314965" header="0.31496062992125984" footer="0.31496062992125984"/>
  <pageSetup paperSize="9" scale="55" fitToHeight="0" orientation="portrait" r:id="rId1"/>
  <headerFooter>
    <oddHeader>&amp;C&amp;G</oddHeader>
    <oddFooter>&amp;L&amp;"Helvetica,Normal"&amp;P/&amp;N&amp;CNEEL-TRIMARANS
4 rue Virginie Hériot, BP 23085 17032 La Rochelle France. Tel : +33 (0)5 46 29 08 71
SAS au capital de 3 000 000 euros. SITET : 514 815 844 00030. APE : 3012Z.
TVA : FR-6151 48 15 844. OERI : FR51481584400030&amp;R&amp;G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NEEL 47 FRA</vt:lpstr>
      <vt:lpstr>NEEL 47 ENG</vt:lpstr>
      <vt:lpstr>'NEEL 47 ENG'!Zone_d_impression</vt:lpstr>
      <vt:lpstr>'NEEL 47 FRA'!Zone_d_impression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Florence VINCENT</cp:lastModifiedBy>
  <cp:lastPrinted>2023-04-04T09:01:41Z</cp:lastPrinted>
  <dcterms:created xsi:type="dcterms:W3CDTF">1996-10-21T11:03:58Z</dcterms:created>
  <dcterms:modified xsi:type="dcterms:W3CDTF">2023-04-19T08:26:42Z</dcterms:modified>
</cp:coreProperties>
</file>