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showInkAnnotation="0" defaultThemeVersion="124226"/>
  <mc:AlternateContent xmlns:mc="http://schemas.openxmlformats.org/markup-compatibility/2006">
    <mc:Choice Requires="x15">
      <x15ac:absPath xmlns:x15ac="http://schemas.microsoft.com/office/spreadsheetml/2010/11/ac" url="T:\COMMERCIAL\NEEL-TRIMARANS\TARIFS NEEL-TRIMARANS\TARIFS AVRIL 2023\"/>
    </mc:Choice>
  </mc:AlternateContent>
  <xr:revisionPtr revIDLastSave="0" documentId="13_ncr:1_{7569DE3E-C0E6-4FD8-BD70-FF4FAB088467}" xr6:coauthVersionLast="47" xr6:coauthVersionMax="47" xr10:uidLastSave="{00000000-0000-0000-0000-000000000000}"/>
  <bookViews>
    <workbookView xWindow="-120" yWindow="-120" windowWidth="29040" windowHeight="15840" tabRatio="378" firstSheet="1" activeTab="1" xr2:uid="{00000000-000D-0000-FFFF-FFFF00000000}"/>
  </bookViews>
  <sheets>
    <sheet name="Feuil2" sheetId="2" state="hidden" r:id="rId1"/>
    <sheet name="NEEL 43 FRA" sheetId="16" r:id="rId2"/>
    <sheet name="NEEL 43 ENG" sheetId="28" r:id="rId3"/>
    <sheet name="Feuil1" sheetId="27" r:id="rId4"/>
  </sheets>
  <definedNames>
    <definedName name="_xlnm.Print_Area" localSheetId="2">'NEEL 43 ENG'!$A$1:$F$147</definedName>
    <definedName name="_xlnm.Print_Area" localSheetId="1">'NEEL 43 FRA'!$A$1:$F$147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41" i="16" l="1"/>
  <c r="C140" i="16"/>
  <c r="F111" i="16"/>
  <c r="F114" i="28" l="1"/>
  <c r="F113" i="28"/>
  <c r="F112" i="28"/>
  <c r="F110" i="28"/>
  <c r="F109" i="28"/>
  <c r="F108" i="28"/>
  <c r="F106" i="28"/>
  <c r="F114" i="16"/>
  <c r="F113" i="16"/>
  <c r="F112" i="16"/>
  <c r="F110" i="16"/>
  <c r="F109" i="16"/>
  <c r="F108" i="16"/>
  <c r="F111" i="28"/>
  <c r="F19" i="28"/>
  <c r="F20" i="16" l="1"/>
  <c r="F100" i="28" l="1"/>
  <c r="F100" i="16" l="1"/>
  <c r="F123" i="28" l="1"/>
  <c r="F124" i="28"/>
  <c r="F125" i="28"/>
  <c r="F118" i="28"/>
  <c r="F119" i="28"/>
  <c r="F117" i="28"/>
  <c r="F99" i="28"/>
  <c r="F101" i="28"/>
  <c r="F102" i="28"/>
  <c r="F95" i="28"/>
  <c r="F96" i="28"/>
  <c r="F97" i="28"/>
  <c r="F98" i="28"/>
  <c r="F89" i="28"/>
  <c r="F90" i="28"/>
  <c r="F91" i="28"/>
  <c r="F80" i="28"/>
  <c r="F81" i="28"/>
  <c r="F82" i="28"/>
  <c r="F83" i="28"/>
  <c r="F84" i="28"/>
  <c r="F85" i="28"/>
  <c r="F69" i="28"/>
  <c r="F70" i="28"/>
  <c r="F71" i="28"/>
  <c r="F72" i="28"/>
  <c r="F73" i="28"/>
  <c r="F74" i="28"/>
  <c r="F75" i="28"/>
  <c r="F76" i="28"/>
  <c r="F64" i="28"/>
  <c r="F65" i="28"/>
  <c r="F66" i="28"/>
  <c r="F67" i="28"/>
  <c r="F68" i="28"/>
  <c r="F57" i="28"/>
  <c r="F58" i="28"/>
  <c r="F59" i="28"/>
  <c r="F60" i="28"/>
  <c r="F53" i="28"/>
  <c r="F123" i="16"/>
  <c r="F124" i="16"/>
  <c r="F125" i="16"/>
  <c r="F118" i="16"/>
  <c r="F119" i="16"/>
  <c r="F95" i="16"/>
  <c r="F96" i="16"/>
  <c r="F97" i="16"/>
  <c r="F98" i="16"/>
  <c r="F99" i="16"/>
  <c r="F101" i="16"/>
  <c r="F102" i="16"/>
  <c r="F89" i="16"/>
  <c r="F90" i="16"/>
  <c r="F91" i="16"/>
  <c r="F80" i="16"/>
  <c r="F81" i="16"/>
  <c r="F82" i="16"/>
  <c r="F83" i="16"/>
  <c r="F84" i="16"/>
  <c r="F85" i="16"/>
  <c r="F64" i="16"/>
  <c r="F65" i="16"/>
  <c r="F66" i="16"/>
  <c r="F67" i="16"/>
  <c r="F68" i="16"/>
  <c r="F69" i="16"/>
  <c r="F70" i="16"/>
  <c r="F71" i="16"/>
  <c r="F72" i="16"/>
  <c r="F73" i="16"/>
  <c r="F74" i="16"/>
  <c r="F75" i="16"/>
  <c r="F76" i="16"/>
  <c r="F57" i="16"/>
  <c r="F58" i="16"/>
  <c r="F59" i="16"/>
  <c r="F60" i="16"/>
  <c r="F18" i="16"/>
  <c r="F19" i="16"/>
  <c r="F13" i="28"/>
  <c r="F14" i="28"/>
  <c r="F17" i="28"/>
  <c r="F18" i="28"/>
  <c r="F20" i="28"/>
  <c r="F52" i="28"/>
  <c r="F56" i="28"/>
  <c r="F63" i="28"/>
  <c r="F79" i="28"/>
  <c r="F88" i="28"/>
  <c r="F94" i="28"/>
  <c r="F105" i="28"/>
  <c r="F122" i="28"/>
  <c r="C128" i="28"/>
  <c r="C129" i="28"/>
  <c r="C130" i="28"/>
  <c r="C131" i="28"/>
  <c r="C142" i="28"/>
  <c r="F12" i="28"/>
  <c r="C141" i="28" l="1"/>
  <c r="C140" i="28"/>
  <c r="E134" i="28"/>
  <c r="B136" i="28"/>
  <c r="C139" i="28"/>
  <c r="C142" i="16"/>
  <c r="F53" i="16"/>
  <c r="F13" i="16"/>
  <c r="F140" i="28" l="1"/>
  <c r="F139" i="28"/>
  <c r="F142" i="28"/>
  <c r="F141" i="28"/>
  <c r="B136" i="16"/>
  <c r="C139" i="16"/>
  <c r="F12" i="16" s="1"/>
  <c r="C128" i="16"/>
  <c r="C131" i="16"/>
  <c r="C130" i="16"/>
  <c r="C129" i="16"/>
  <c r="D69" i="16"/>
  <c r="F94" i="16" l="1"/>
  <c r="F117" i="16" l="1"/>
  <c r="F122" i="16" l="1"/>
  <c r="F105" i="16"/>
  <c r="F88" i="16"/>
  <c r="F79" i="16"/>
  <c r="F63" i="16"/>
  <c r="F56" i="16"/>
  <c r="F52" i="16"/>
  <c r="F17" i="16"/>
  <c r="F14" i="16"/>
  <c r="D134" i="16" l="1"/>
  <c r="D135" i="16" s="1"/>
  <c r="D136" i="16" s="1"/>
  <c r="F141" i="16" s="1"/>
  <c r="F142" i="16" l="1"/>
  <c r="F139" i="16"/>
  <c r="F140"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Pierre-Thomas BOUTET</author>
  </authors>
  <commentList>
    <comment ref="B135" authorId="0" shapeId="0" xr:uid="{8F311C55-C9B7-4615-AE2F-9C267891FAFF}">
      <text>
        <r>
          <rPr>
            <b/>
            <sz val="12"/>
            <color indexed="81"/>
            <rFont val="Helvetica "/>
          </rPr>
          <t xml:space="preserve">NEEL TRIMARANS : 
</t>
        </r>
        <r>
          <rPr>
            <sz val="12"/>
            <color indexed="81"/>
            <rFont val="Helvetica "/>
          </rPr>
          <t>Insérer la date de livraison donnée par le chantier naval : 
MM/AAAA</t>
        </r>
        <r>
          <rPr>
            <b/>
            <sz val="12"/>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Pierre-Thomas BOUTET</author>
  </authors>
  <commentList>
    <comment ref="B135" authorId="0" shapeId="0" xr:uid="{220A0E30-BA51-4B79-828A-0FD41C63CF55}">
      <text>
        <r>
          <rPr>
            <b/>
            <sz val="12"/>
            <color indexed="81"/>
            <rFont val="Helvetica"/>
          </rPr>
          <t xml:space="preserve">NEEL TRIMARANS : 
</t>
        </r>
        <r>
          <rPr>
            <sz val="12"/>
            <color indexed="81"/>
            <rFont val="Helvetica"/>
          </rPr>
          <t xml:space="preserve">Insert the delivery date given by the shipyard : 
</t>
        </r>
        <r>
          <rPr>
            <b/>
            <sz val="12"/>
            <color indexed="81"/>
            <rFont val="Helvetica"/>
          </rPr>
          <t xml:space="preserve">
MM/YYYY</t>
        </r>
      </text>
    </comment>
  </commentList>
</comments>
</file>

<file path=xl/sharedStrings.xml><?xml version="1.0" encoding="utf-8"?>
<sst xmlns="http://schemas.openxmlformats.org/spreadsheetml/2006/main" count="584" uniqueCount="430">
  <si>
    <t>Feux de navigation en LED</t>
  </si>
  <si>
    <t>x</t>
  </si>
  <si>
    <t>Conditions de règlement</t>
  </si>
  <si>
    <t>Frais d'exportation</t>
  </si>
  <si>
    <t>Eclairages intérieurs en LED</t>
  </si>
  <si>
    <t>Nom du bateau et port d'attache</t>
  </si>
  <si>
    <t>Rideaux dans les cabines</t>
  </si>
  <si>
    <t>NAVIGATION</t>
  </si>
  <si>
    <t>CONFORT EXTERIEUR</t>
  </si>
  <si>
    <t>SERVICES</t>
  </si>
  <si>
    <t>PREMIUM</t>
  </si>
  <si>
    <t>Pack "PREMIUM"</t>
  </si>
  <si>
    <t>Rideaux entrée baie coulissante</t>
  </si>
  <si>
    <t>Lazy bag</t>
  </si>
  <si>
    <t>Commande de guindeau et compteur de chaine à la console de barre</t>
  </si>
  <si>
    <t>Extension tente cockpit "moustiquaire"</t>
  </si>
  <si>
    <t>Conditions de livraison</t>
  </si>
  <si>
    <t>Tente de cockpit (amovible)</t>
  </si>
  <si>
    <t>Validité de l'offre</t>
  </si>
  <si>
    <t>Signatures :</t>
  </si>
  <si>
    <t>Date prévue de livraison</t>
  </si>
  <si>
    <t>OPTION 60Hrz</t>
  </si>
  <si>
    <t>DESCRIPTION DES PACKS</t>
  </si>
  <si>
    <t>Antifouling avec primer expoxy</t>
  </si>
  <si>
    <t>TARIF € HT</t>
  </si>
  <si>
    <t>Réservoir eaux noires</t>
  </si>
  <si>
    <t>Cockpit et marches arrières en teck synthétique</t>
  </si>
  <si>
    <t>Salon, cuisine, espace table à carte en teck synthétique</t>
  </si>
  <si>
    <t>NEEL-TRIMARANS</t>
  </si>
  <si>
    <t>NEEL 43 │ 3 cabines</t>
  </si>
  <si>
    <t>Toit rigide de cockpit</t>
  </si>
  <si>
    <t>Bimini du poste de barre</t>
  </si>
  <si>
    <r>
      <rPr>
        <sz val="22"/>
        <rFont val="Helvetica"/>
        <family val="2"/>
      </rPr>
      <t>≡</t>
    </r>
    <r>
      <rPr>
        <b/>
        <sz val="22"/>
        <rFont val="Helvetica"/>
        <family val="2"/>
      </rPr>
      <t xml:space="preserve">    </t>
    </r>
    <r>
      <rPr>
        <sz val="14"/>
        <rFont val="Helvetica"/>
        <family val="2"/>
      </rPr>
      <t>TRI 43 001</t>
    </r>
  </si>
  <si>
    <r>
      <rPr>
        <sz val="22"/>
        <rFont val="Helvetica"/>
        <family val="2"/>
      </rPr>
      <t>≡</t>
    </r>
    <r>
      <rPr>
        <b/>
        <sz val="22"/>
        <rFont val="Helvetica"/>
        <family val="2"/>
      </rPr>
      <t xml:space="preserve">    </t>
    </r>
    <r>
      <rPr>
        <sz val="14"/>
        <rFont val="Helvetica"/>
        <family val="2"/>
      </rPr>
      <t>TRI 43 002</t>
    </r>
  </si>
  <si>
    <r>
      <rPr>
        <sz val="22"/>
        <rFont val="Helvetica"/>
        <family val="2"/>
      </rPr>
      <t>≡</t>
    </r>
    <r>
      <rPr>
        <b/>
        <sz val="22"/>
        <rFont val="Helvetica"/>
        <family val="2"/>
      </rPr>
      <t xml:space="preserve">    </t>
    </r>
    <r>
      <rPr>
        <sz val="14"/>
        <rFont val="Helvetica"/>
        <family val="2"/>
      </rPr>
      <t>TRI 43 003</t>
    </r>
    <r>
      <rPr>
        <sz val="11"/>
        <color theme="1"/>
        <rFont val="Calibri"/>
        <family val="2"/>
        <scheme val="minor"/>
      </rPr>
      <t/>
    </r>
  </si>
  <si>
    <t>Radeau de survie 8 PAX</t>
  </si>
  <si>
    <t>Douchette eau chaude/froide sur jupe flotteur babord</t>
  </si>
  <si>
    <t>Eau de mer sous pression sortie cockpit</t>
  </si>
  <si>
    <t>Kit amarrage (3 amarres et 6 pare-battages)</t>
  </si>
  <si>
    <t>AMÉNAGEMENTS COMPLÉMENTAIRES</t>
  </si>
  <si>
    <t>Hélice repliable</t>
  </si>
  <si>
    <t>TECK SYNTHÉTIQUE</t>
  </si>
  <si>
    <t>Cloison de séparation vitrée entre le carré et la cabine flotteur bâbord</t>
  </si>
  <si>
    <t>ÉNERGIE</t>
  </si>
  <si>
    <t>CONFORT INTÉRIEUR</t>
  </si>
  <si>
    <t>ÉLECTRONIQUE TV HIFI</t>
  </si>
  <si>
    <t>SÉCURITÉ</t>
  </si>
  <si>
    <t>Équipement de sécurité pour 8 personnes  norme française selon inventaire</t>
  </si>
  <si>
    <t>CLIENT</t>
  </si>
  <si>
    <r>
      <t>Plancha ENO</t>
    </r>
    <r>
      <rPr>
        <vertAlign val="superscript"/>
        <sz val="14"/>
        <rFont val="Helvetica"/>
        <family val="2"/>
      </rPr>
      <t>®</t>
    </r>
    <r>
      <rPr>
        <sz val="14"/>
        <rFont val="Helvetica"/>
        <family val="2"/>
      </rPr>
      <t xml:space="preserve"> au gaz dans le cockpit</t>
    </r>
  </si>
  <si>
    <r>
      <rPr>
        <b/>
        <sz val="14"/>
        <rFont val="Helvetica"/>
        <family val="2"/>
      </rPr>
      <t>Ambiance nuit</t>
    </r>
    <r>
      <rPr>
        <sz val="14"/>
        <rFont val="Helvetica"/>
        <family val="2"/>
      </rPr>
      <t xml:space="preserve"> : Table du carré "diner" convertible couchage double avec rideaux dans le carré et rideaux porte d'entrée</t>
    </r>
  </si>
  <si>
    <t>Tapis de sol Bolon carré</t>
  </si>
  <si>
    <t>Relevage d'annexe par LINE DRIVER avec télécommande en remplacement du système manuel standard</t>
  </si>
  <si>
    <t>Date</t>
  </si>
  <si>
    <t>Montant</t>
  </si>
  <si>
    <t>■  OPT 43 CE001</t>
  </si>
  <si>
    <t>■ OPT 43 CI001</t>
  </si>
  <si>
    <t>■ OPT 43 CI002</t>
  </si>
  <si>
    <t>■ OPT 43 CI003</t>
  </si>
  <si>
    <t>■ OPT 43 CI004</t>
  </si>
  <si>
    <t>■ OPT 43 CI005</t>
  </si>
  <si>
    <t>■ OPT 43 CI006</t>
  </si>
  <si>
    <t>■ OPT 43 CI007</t>
  </si>
  <si>
    <t>■ OPT 43 CI008</t>
  </si>
  <si>
    <t>■ OPT 43 EN002</t>
  </si>
  <si>
    <t>■ OPT 43 EN004</t>
  </si>
  <si>
    <t>■ OPT 43 EN005</t>
  </si>
  <si>
    <t>■ OPT 43 EN006</t>
  </si>
  <si>
    <t>■ OPT 43 EL001</t>
  </si>
  <si>
    <t>■ OPT 43 EL002</t>
  </si>
  <si>
    <t>■ OPT 43 EL003</t>
  </si>
  <si>
    <t>■ OPT 43 EL004</t>
  </si>
  <si>
    <t>■ OPT 43 EL005</t>
  </si>
  <si>
    <t>■ OPT 43 EL006</t>
  </si>
  <si>
    <t>■ OPT 43 EL007</t>
  </si>
  <si>
    <t>■ OPT 43 SE001</t>
  </si>
  <si>
    <t>■ OPT 43 SE002</t>
  </si>
  <si>
    <t>Sellerie dans le cockpit et le carré</t>
  </si>
  <si>
    <t>Batyline occultante extérieure de vitrage (Blanc)</t>
  </si>
  <si>
    <t>■ OPT 43 EL008</t>
  </si>
  <si>
    <t>■ OPT 43 EL009</t>
  </si>
  <si>
    <t>Tapis de Bolon dans les cabines (master, babord, marches d'accès à la cabine coque centrale et sol de la cabine coque centrale)</t>
  </si>
  <si>
    <t>Groupe d'eau supplémentaire</t>
  </si>
  <si>
    <t>Taquets de pendille sur étraves bâbord et tribord</t>
  </si>
  <si>
    <t>■ OPT 43 CI009</t>
  </si>
  <si>
    <t>■  OPT 43 CE002</t>
  </si>
  <si>
    <t>■  OPT 43 CE003</t>
  </si>
  <si>
    <t>■  OPT 43 CE004</t>
  </si>
  <si>
    <t>■  OPT 43 CE005</t>
  </si>
  <si>
    <t>■ OPT 43 EN007</t>
  </si>
  <si>
    <r>
      <rPr>
        <sz val="22"/>
        <rFont val="Helvetica"/>
      </rPr>
      <t xml:space="preserve"> ≡ </t>
    </r>
    <r>
      <rPr>
        <sz val="14"/>
        <rFont val="Helvetica"/>
        <family val="2"/>
      </rPr>
      <t>OPT 43 CI010</t>
    </r>
  </si>
  <si>
    <r>
      <rPr>
        <sz val="22"/>
        <rFont val="Helvetica"/>
      </rPr>
      <t xml:space="preserve"> ≡ </t>
    </r>
    <r>
      <rPr>
        <sz val="14"/>
        <rFont val="Helvetica"/>
        <family val="2"/>
      </rPr>
      <t>OPT 43 CI011</t>
    </r>
  </si>
  <si>
    <r>
      <rPr>
        <sz val="22"/>
        <rFont val="Helvetica"/>
      </rPr>
      <t xml:space="preserve"> ≡</t>
    </r>
    <r>
      <rPr>
        <sz val="14"/>
        <rFont val="Helvetica"/>
        <family val="2"/>
      </rPr>
      <t xml:space="preserve"> OPT 43 CI012</t>
    </r>
  </si>
  <si>
    <r>
      <rPr>
        <sz val="22"/>
        <rFont val="Helvetica"/>
      </rPr>
      <t xml:space="preserve"> ≡ </t>
    </r>
    <r>
      <rPr>
        <sz val="14"/>
        <rFont val="Helvetica"/>
        <family val="2"/>
      </rPr>
      <t>OPT 43 CI013</t>
    </r>
  </si>
  <si>
    <r>
      <rPr>
        <sz val="22"/>
        <rFont val="Helvetica"/>
      </rPr>
      <t xml:space="preserve"> ≡ </t>
    </r>
    <r>
      <rPr>
        <sz val="14"/>
        <rFont val="Helvetica"/>
        <family val="2"/>
      </rPr>
      <t>OPT 43 CI014</t>
    </r>
  </si>
  <si>
    <r>
      <rPr>
        <sz val="22"/>
        <rFont val="Helvetica"/>
      </rPr>
      <t xml:space="preserve"> ≡ </t>
    </r>
    <r>
      <rPr>
        <sz val="14"/>
        <rFont val="Helvetica"/>
        <family val="2"/>
      </rPr>
      <t>OPT 43 EN001</t>
    </r>
  </si>
  <si>
    <r>
      <rPr>
        <sz val="22"/>
        <rFont val="Helvetica"/>
      </rPr>
      <t xml:space="preserve"> ≡ </t>
    </r>
    <r>
      <rPr>
        <sz val="14"/>
        <rFont val="Helvetica"/>
      </rPr>
      <t>OPT 43 EN003</t>
    </r>
  </si>
  <si>
    <r>
      <rPr>
        <sz val="22"/>
        <rFont val="Helvetica"/>
      </rPr>
      <t xml:space="preserve">≡ </t>
    </r>
    <r>
      <rPr>
        <sz val="14"/>
        <rFont val="Helvetica"/>
        <family val="2"/>
      </rPr>
      <t>OPT 43 HZ601</t>
    </r>
  </si>
  <si>
    <r>
      <rPr>
        <sz val="22"/>
        <rFont val="Helvetica"/>
      </rPr>
      <t xml:space="preserve">≡ </t>
    </r>
    <r>
      <rPr>
        <sz val="14"/>
        <rFont val="Helvetica"/>
        <family val="2"/>
      </rPr>
      <t>OPT 43 HZ603</t>
    </r>
    <r>
      <rPr>
        <sz val="11"/>
        <color theme="1"/>
        <rFont val="Calibri"/>
        <family val="2"/>
        <scheme val="minor"/>
      </rPr>
      <t/>
    </r>
  </si>
  <si>
    <r>
      <rPr>
        <sz val="22"/>
        <rFont val="Helvetica"/>
      </rPr>
      <t xml:space="preserve">≡ </t>
    </r>
    <r>
      <rPr>
        <sz val="14"/>
        <rFont val="Helvetica"/>
        <family val="2"/>
      </rPr>
      <t>OPT 43 HZ602</t>
    </r>
  </si>
  <si>
    <t>■ OPT 43 SE003</t>
  </si>
  <si>
    <t>Lieu :</t>
  </si>
  <si>
    <t xml:space="preserve">Date : </t>
  </si>
  <si>
    <t>LA ROCHELLE</t>
  </si>
  <si>
    <t>Tissus &amp; coloris</t>
  </si>
  <si>
    <r>
      <rPr>
        <sz val="22"/>
        <rFont val="Helvetica"/>
      </rPr>
      <t xml:space="preserve">≡ </t>
    </r>
    <r>
      <rPr>
        <sz val="14"/>
        <rFont val="Helvetica"/>
        <family val="2"/>
      </rPr>
      <t>OPT 43 HZ604</t>
    </r>
  </si>
  <si>
    <t>a</t>
  </si>
  <si>
    <t>Standard</t>
  </si>
  <si>
    <t>Pack Premium</t>
  </si>
  <si>
    <r>
      <rPr>
        <b/>
        <sz val="14"/>
        <rFont val="Helvetica"/>
      </rPr>
      <t xml:space="preserve">Sellerie : </t>
    </r>
    <r>
      <rPr>
        <sz val="14"/>
        <rFont val="Helvetica"/>
        <family val="2"/>
      </rPr>
      <t xml:space="preserve">
a - Carbon Beige
b - Dark Taupe </t>
    </r>
  </si>
  <si>
    <r>
      <rPr>
        <b/>
        <sz val="14"/>
        <rFont val="Helvetica"/>
      </rPr>
      <t xml:space="preserve">Spinnaker : </t>
    </r>
    <r>
      <rPr>
        <sz val="14"/>
        <rFont val="Helvetica"/>
        <family val="2"/>
      </rPr>
      <t xml:space="preserve">
a - Rouge NEEL
b - Blanc</t>
    </r>
  </si>
  <si>
    <r>
      <t xml:space="preserve">Laz-bag &amp; bandes anti-UV : </t>
    </r>
    <r>
      <rPr>
        <sz val="14"/>
        <rFont val="Helvetica"/>
      </rPr>
      <t xml:space="preserve"> 
a - Rouge NEEL
b - Silver 5085 </t>
    </r>
  </si>
  <si>
    <t>OPT 43 NA002
OPT 43 NA003</t>
  </si>
  <si>
    <t>Produits vendus avec réserve de propriété. Les commandes seront exécutées selon les conditions particulières et les conditions générales de vente (voir notamment la clause de réserve de propriété) « Ce bon de commande reflète le résultat d’une discussion intervenue entre le client et le chantier pour définir le type de navire et son niveau d’équipement »</t>
  </si>
  <si>
    <t>BON DE COMMANDE</t>
  </si>
  <si>
    <t>au plus tard</t>
  </si>
  <si>
    <r>
      <rPr>
        <sz val="22"/>
        <rFont val="Helvetica"/>
        <family val="2"/>
      </rPr>
      <t>≡</t>
    </r>
    <r>
      <rPr>
        <b/>
        <sz val="22"/>
        <rFont val="Helvetica"/>
        <family val="2"/>
      </rPr>
      <t xml:space="preserve">    </t>
    </r>
    <r>
      <rPr>
        <sz val="14"/>
        <rFont val="Helvetica"/>
        <family val="2"/>
      </rPr>
      <t>TRI 43 005</t>
    </r>
    <r>
      <rPr>
        <sz val="11"/>
        <color theme="1"/>
        <rFont val="Calibri"/>
        <family val="2"/>
        <scheme val="minor"/>
      </rPr>
      <t/>
    </r>
  </si>
  <si>
    <r>
      <t>4</t>
    </r>
    <r>
      <rPr>
        <vertAlign val="superscript"/>
        <sz val="14"/>
        <color theme="1"/>
        <rFont val="Helvetica"/>
        <family val="2"/>
      </rPr>
      <t>e</t>
    </r>
    <r>
      <rPr>
        <sz val="14"/>
        <color theme="1"/>
        <rFont val="Helvetica"/>
        <family val="2"/>
      </rPr>
      <t xml:space="preserve"> Cabine avant flotteur babord</t>
    </r>
  </si>
  <si>
    <r>
      <t>5</t>
    </r>
    <r>
      <rPr>
        <vertAlign val="superscript"/>
        <sz val="14"/>
        <color theme="1"/>
        <rFont val="Helvetica"/>
        <family val="2"/>
      </rPr>
      <t>e</t>
    </r>
    <r>
      <rPr>
        <sz val="14"/>
        <color theme="1"/>
        <rFont val="Helvetica"/>
        <family val="2"/>
      </rPr>
      <t xml:space="preserve"> Cabine avant flotteur tribord</t>
    </r>
  </si>
  <si>
    <r>
      <rPr>
        <sz val="22"/>
        <rFont val="Helvetica"/>
      </rPr>
      <t xml:space="preserve">≡ </t>
    </r>
    <r>
      <rPr>
        <sz val="14"/>
        <rFont val="Helvetica"/>
        <family val="2"/>
      </rPr>
      <t>OPT 43 NA001</t>
    </r>
  </si>
  <si>
    <r>
      <rPr>
        <sz val="22"/>
        <rFont val="Helvetica"/>
      </rPr>
      <t xml:space="preserve">≡ </t>
    </r>
    <r>
      <rPr>
        <sz val="14"/>
        <rFont val="Helvetica"/>
        <family val="2"/>
      </rPr>
      <t>OPT 43 TS001</t>
    </r>
  </si>
  <si>
    <r>
      <rPr>
        <sz val="22"/>
        <rFont val="Helvetica"/>
      </rPr>
      <t xml:space="preserve">≡ </t>
    </r>
    <r>
      <rPr>
        <sz val="14"/>
        <rFont val="Helvetica"/>
        <family val="2"/>
      </rPr>
      <t>OPT 43 TS002</t>
    </r>
    <r>
      <rPr>
        <sz val="11"/>
        <color theme="1"/>
        <rFont val="Calibri"/>
        <family val="2"/>
        <scheme val="minor"/>
      </rPr>
      <t/>
    </r>
  </si>
  <si>
    <t>■ OPT 43 CO004</t>
  </si>
  <si>
    <t>■ OPT 43 CO005</t>
  </si>
  <si>
    <t>■ OPT 43 CO006</t>
  </si>
  <si>
    <t>■ OPT 43 CO007</t>
  </si>
  <si>
    <r>
      <rPr>
        <sz val="22"/>
        <rFont val="Helvetica"/>
        <family val="2"/>
      </rPr>
      <t>≡</t>
    </r>
    <r>
      <rPr>
        <b/>
        <sz val="22"/>
        <rFont val="Helvetica"/>
        <family val="2"/>
      </rPr>
      <t xml:space="preserve">    </t>
    </r>
    <r>
      <rPr>
        <sz val="14"/>
        <rFont val="Helvetica"/>
        <family val="2"/>
      </rPr>
      <t>PACK 43 003</t>
    </r>
    <r>
      <rPr>
        <sz val="11"/>
        <color theme="1"/>
        <rFont val="Calibri"/>
        <family val="2"/>
        <scheme val="minor"/>
      </rPr>
      <t/>
    </r>
  </si>
  <si>
    <r>
      <rPr>
        <sz val="22"/>
        <rFont val="Helvetica"/>
        <family val="2"/>
      </rPr>
      <t>≡</t>
    </r>
    <r>
      <rPr>
        <b/>
        <sz val="22"/>
        <rFont val="Helvetica"/>
        <family val="2"/>
      </rPr>
      <t xml:space="preserve">    </t>
    </r>
    <r>
      <rPr>
        <sz val="14"/>
        <rFont val="Helvetica"/>
        <family val="2"/>
      </rPr>
      <t>PACK 43 004</t>
    </r>
    <r>
      <rPr>
        <sz val="11"/>
        <color theme="1"/>
        <rFont val="Calibri"/>
        <family val="2"/>
        <scheme val="minor"/>
      </rPr>
      <t/>
    </r>
  </si>
  <si>
    <r>
      <rPr>
        <sz val="22"/>
        <rFont val="Helvetica"/>
        <family val="2"/>
      </rPr>
      <t>≡</t>
    </r>
    <r>
      <rPr>
        <b/>
        <sz val="22"/>
        <rFont val="Helvetica"/>
        <family val="2"/>
      </rPr>
      <t xml:space="preserve">    </t>
    </r>
    <r>
      <rPr>
        <sz val="14"/>
        <rFont val="Helvetica"/>
        <family val="2"/>
      </rPr>
      <t>PACK 43 005</t>
    </r>
    <r>
      <rPr>
        <sz val="11"/>
        <color theme="1"/>
        <rFont val="Calibri"/>
        <family val="2"/>
        <scheme val="minor"/>
      </rPr>
      <t/>
    </r>
  </si>
  <si>
    <r>
      <rPr>
        <sz val="22"/>
        <rFont val="Helvetica"/>
        <family val="2"/>
      </rPr>
      <t>≡</t>
    </r>
    <r>
      <rPr>
        <b/>
        <sz val="22"/>
        <rFont val="Helvetica"/>
        <family val="2"/>
      </rPr>
      <t xml:space="preserve">    </t>
    </r>
    <r>
      <rPr>
        <sz val="14"/>
        <rFont val="Helvetica"/>
        <family val="2"/>
      </rPr>
      <t>PACK 43 006</t>
    </r>
    <r>
      <rPr>
        <sz val="11"/>
        <color theme="1"/>
        <rFont val="Calibri"/>
        <family val="2"/>
        <scheme val="minor"/>
      </rPr>
      <t/>
    </r>
  </si>
  <si>
    <r>
      <rPr>
        <sz val="22"/>
        <rFont val="Helvetica"/>
        <family val="2"/>
      </rPr>
      <t>≡</t>
    </r>
    <r>
      <rPr>
        <b/>
        <sz val="22"/>
        <rFont val="Helvetica"/>
        <family val="2"/>
      </rPr>
      <t xml:space="preserve">    </t>
    </r>
    <r>
      <rPr>
        <sz val="14"/>
        <rFont val="Helvetica"/>
        <family val="2"/>
      </rPr>
      <t>PACK 43 007</t>
    </r>
    <r>
      <rPr>
        <sz val="11"/>
        <color theme="1"/>
        <rFont val="Calibri"/>
        <family val="2"/>
        <scheme val="minor"/>
      </rPr>
      <t/>
    </r>
  </si>
  <si>
    <r>
      <rPr>
        <sz val="22"/>
        <rFont val="Helvetica"/>
        <family val="2"/>
      </rPr>
      <t>≡</t>
    </r>
    <r>
      <rPr>
        <b/>
        <sz val="22"/>
        <rFont val="Helvetica"/>
        <family val="2"/>
      </rPr>
      <t xml:space="preserve">    </t>
    </r>
    <r>
      <rPr>
        <sz val="14"/>
        <rFont val="Helvetica"/>
        <family val="2"/>
      </rPr>
      <t>PACK 43 008</t>
    </r>
    <r>
      <rPr>
        <sz val="11"/>
        <color theme="1"/>
        <rFont val="Calibri"/>
        <family val="2"/>
        <scheme val="minor"/>
      </rPr>
      <t/>
    </r>
  </si>
  <si>
    <r>
      <rPr>
        <sz val="22"/>
        <rFont val="Helvetica"/>
        <family val="2"/>
      </rPr>
      <t>≡</t>
    </r>
    <r>
      <rPr>
        <b/>
        <sz val="22"/>
        <rFont val="Helvetica"/>
        <family val="2"/>
      </rPr>
      <t xml:space="preserve">    </t>
    </r>
    <r>
      <rPr>
        <sz val="14"/>
        <rFont val="Helvetica"/>
        <family val="2"/>
      </rPr>
      <t>PACK 43 009</t>
    </r>
    <r>
      <rPr>
        <sz val="11"/>
        <color theme="1"/>
        <rFont val="Calibri"/>
        <family val="2"/>
        <scheme val="minor"/>
      </rPr>
      <t/>
    </r>
  </si>
  <si>
    <r>
      <rPr>
        <sz val="22"/>
        <rFont val="Helvetica"/>
        <family val="2"/>
      </rPr>
      <t>≡</t>
    </r>
    <r>
      <rPr>
        <b/>
        <sz val="22"/>
        <rFont val="Helvetica"/>
        <family val="2"/>
      </rPr>
      <t xml:space="preserve">    </t>
    </r>
    <r>
      <rPr>
        <sz val="14"/>
        <rFont val="Helvetica"/>
        <family val="2"/>
      </rPr>
      <t>PACK 43 010</t>
    </r>
    <r>
      <rPr>
        <sz val="11"/>
        <color theme="1"/>
        <rFont val="Calibri"/>
        <family val="2"/>
        <scheme val="minor"/>
      </rPr>
      <t/>
    </r>
  </si>
  <si>
    <r>
      <rPr>
        <sz val="22"/>
        <rFont val="Helvetica"/>
        <family val="2"/>
      </rPr>
      <t>≡</t>
    </r>
    <r>
      <rPr>
        <b/>
        <sz val="22"/>
        <rFont val="Helvetica"/>
        <family val="2"/>
      </rPr>
      <t xml:space="preserve">    </t>
    </r>
    <r>
      <rPr>
        <sz val="14"/>
        <rFont val="Helvetica"/>
        <family val="2"/>
      </rPr>
      <t>PACK 43 011</t>
    </r>
    <r>
      <rPr>
        <sz val="11"/>
        <color theme="1"/>
        <rFont val="Calibri"/>
        <family val="2"/>
        <scheme val="minor"/>
      </rPr>
      <t/>
    </r>
  </si>
  <si>
    <r>
      <rPr>
        <sz val="22"/>
        <rFont val="Helvetica"/>
        <family val="2"/>
      </rPr>
      <t>≡</t>
    </r>
    <r>
      <rPr>
        <b/>
        <sz val="22"/>
        <rFont val="Helvetica"/>
        <family val="2"/>
      </rPr>
      <t xml:space="preserve">    </t>
    </r>
    <r>
      <rPr>
        <sz val="14"/>
        <rFont val="Helvetica"/>
        <family val="2"/>
      </rPr>
      <t>PACK 43 012</t>
    </r>
    <r>
      <rPr>
        <sz val="11"/>
        <color theme="1"/>
        <rFont val="Calibri"/>
        <family val="2"/>
        <scheme val="minor"/>
      </rPr>
      <t/>
    </r>
  </si>
  <si>
    <r>
      <rPr>
        <sz val="22"/>
        <rFont val="Helvetica"/>
        <family val="2"/>
      </rPr>
      <t>≡</t>
    </r>
    <r>
      <rPr>
        <b/>
        <sz val="22"/>
        <rFont val="Helvetica"/>
        <family val="2"/>
      </rPr>
      <t xml:space="preserve">    </t>
    </r>
    <r>
      <rPr>
        <sz val="14"/>
        <rFont val="Helvetica"/>
        <family val="2"/>
      </rPr>
      <t>PACK 43 013</t>
    </r>
    <r>
      <rPr>
        <sz val="11"/>
        <color theme="1"/>
        <rFont val="Calibri"/>
        <family val="2"/>
        <scheme val="minor"/>
      </rPr>
      <t/>
    </r>
  </si>
  <si>
    <r>
      <rPr>
        <sz val="22"/>
        <rFont val="Helvetica"/>
        <family val="2"/>
      </rPr>
      <t>≡</t>
    </r>
    <r>
      <rPr>
        <b/>
        <sz val="22"/>
        <rFont val="Helvetica"/>
        <family val="2"/>
      </rPr>
      <t xml:space="preserve">    </t>
    </r>
    <r>
      <rPr>
        <sz val="14"/>
        <rFont val="Helvetica"/>
        <family val="2"/>
      </rPr>
      <t>PACK 43 014</t>
    </r>
    <r>
      <rPr>
        <sz val="11"/>
        <color theme="1"/>
        <rFont val="Calibri"/>
        <family val="2"/>
        <scheme val="minor"/>
      </rPr>
      <t/>
    </r>
  </si>
  <si>
    <r>
      <rPr>
        <sz val="22"/>
        <rFont val="Helvetica"/>
        <family val="2"/>
      </rPr>
      <t>≡</t>
    </r>
    <r>
      <rPr>
        <b/>
        <sz val="22"/>
        <rFont val="Helvetica"/>
        <family val="2"/>
      </rPr>
      <t xml:space="preserve">    </t>
    </r>
    <r>
      <rPr>
        <sz val="14"/>
        <rFont val="Helvetica"/>
        <family val="2"/>
      </rPr>
      <t>PACK 43 015</t>
    </r>
    <r>
      <rPr>
        <sz val="11"/>
        <color theme="1"/>
        <rFont val="Calibri"/>
        <family val="2"/>
        <scheme val="minor"/>
      </rPr>
      <t/>
    </r>
  </si>
  <si>
    <r>
      <rPr>
        <sz val="22"/>
        <rFont val="Helvetica"/>
        <family val="2"/>
      </rPr>
      <t>≡</t>
    </r>
    <r>
      <rPr>
        <b/>
        <sz val="22"/>
        <rFont val="Helvetica"/>
        <family val="2"/>
      </rPr>
      <t xml:space="preserve">    </t>
    </r>
    <r>
      <rPr>
        <sz val="14"/>
        <rFont val="Helvetica"/>
        <family val="2"/>
      </rPr>
      <t>PACK 43 016</t>
    </r>
    <r>
      <rPr>
        <sz val="11"/>
        <color theme="1"/>
        <rFont val="Calibri"/>
        <family val="2"/>
        <scheme val="minor"/>
      </rPr>
      <t/>
    </r>
  </si>
  <si>
    <r>
      <rPr>
        <sz val="22"/>
        <rFont val="Helvetica"/>
        <family val="2"/>
      </rPr>
      <t>≡</t>
    </r>
    <r>
      <rPr>
        <b/>
        <sz val="22"/>
        <rFont val="Helvetica"/>
        <family val="2"/>
      </rPr>
      <t xml:space="preserve">    </t>
    </r>
    <r>
      <rPr>
        <sz val="14"/>
        <rFont val="Helvetica"/>
        <family val="2"/>
      </rPr>
      <t>PACK 43 018</t>
    </r>
    <r>
      <rPr>
        <sz val="11"/>
        <color theme="1"/>
        <rFont val="Calibri"/>
        <family val="2"/>
        <scheme val="minor"/>
      </rPr>
      <t/>
    </r>
  </si>
  <si>
    <r>
      <rPr>
        <sz val="22"/>
        <rFont val="Helvetica"/>
        <family val="2"/>
      </rPr>
      <t>≡</t>
    </r>
    <r>
      <rPr>
        <b/>
        <sz val="22"/>
        <rFont val="Helvetica"/>
        <family val="2"/>
      </rPr>
      <t xml:space="preserve">    </t>
    </r>
    <r>
      <rPr>
        <sz val="14"/>
        <rFont val="Helvetica"/>
        <family val="2"/>
      </rPr>
      <t>PACK 43 019</t>
    </r>
    <r>
      <rPr>
        <sz val="11"/>
        <color theme="1"/>
        <rFont val="Calibri"/>
        <family val="2"/>
        <scheme val="minor"/>
      </rPr>
      <t/>
    </r>
  </si>
  <si>
    <t>■ OPT 43 SR001</t>
  </si>
  <si>
    <t>■ OPT 43 SR002</t>
  </si>
  <si>
    <t>■ OPT 43 SR003</t>
  </si>
  <si>
    <t>■ OPT 43 SR004</t>
  </si>
  <si>
    <r>
      <rPr>
        <sz val="22"/>
        <rFont val="Helvetica"/>
      </rPr>
      <t xml:space="preserve">≡ </t>
    </r>
    <r>
      <rPr>
        <sz val="14"/>
        <rFont val="Helvetica"/>
        <family val="2"/>
      </rPr>
      <t>OPT 43 NA002</t>
    </r>
    <r>
      <rPr>
        <sz val="11"/>
        <color theme="1"/>
        <rFont val="Calibri"/>
        <family val="2"/>
        <scheme val="minor"/>
      </rPr>
      <t/>
    </r>
  </si>
  <si>
    <r>
      <rPr>
        <sz val="22"/>
        <rFont val="Helvetica"/>
      </rPr>
      <t xml:space="preserve">≡ </t>
    </r>
    <r>
      <rPr>
        <sz val="14"/>
        <rFont val="Helvetica"/>
        <family val="2"/>
      </rPr>
      <t>OPT 43 NA003</t>
    </r>
    <r>
      <rPr>
        <sz val="11"/>
        <color theme="1"/>
        <rFont val="Calibri"/>
        <family val="2"/>
        <scheme val="minor"/>
      </rPr>
      <t/>
    </r>
  </si>
  <si>
    <r>
      <rPr>
        <sz val="22"/>
        <rFont val="Helvetica"/>
      </rPr>
      <t xml:space="preserve">≡ </t>
    </r>
    <r>
      <rPr>
        <sz val="14"/>
        <rFont val="Helvetica"/>
        <family val="2"/>
      </rPr>
      <t>OPT 43 NA004</t>
    </r>
    <r>
      <rPr>
        <sz val="11"/>
        <color theme="1"/>
        <rFont val="Calibri"/>
        <family val="2"/>
        <scheme val="minor"/>
      </rPr>
      <t/>
    </r>
  </si>
  <si>
    <t>Annexe 3,1m Alu/Hypalon avec moteur hors-bord 6CV</t>
  </si>
  <si>
    <t>Products sold under reserve of property. The orders will be executed according to the particular conditions and the general conditions of sale (see in particular the clause of reserve of property) « This order form reflects the result of a discussion between the client and the shipyard to define the type of vessel and its level of equipment ».</t>
  </si>
  <si>
    <t>Amounts</t>
  </si>
  <si>
    <t>Terms of payment</t>
  </si>
  <si>
    <t>Validity of the offer</t>
  </si>
  <si>
    <t>Expected date of delivery</t>
  </si>
  <si>
    <t>€ TOTAL Ex VAT</t>
  </si>
  <si>
    <t>Terms of delivery</t>
  </si>
  <si>
    <t xml:space="preserve">     </t>
  </si>
  <si>
    <r>
      <t xml:space="preserve">Laz-bag &amp; anti-UV strips:  </t>
    </r>
    <r>
      <rPr>
        <sz val="14"/>
        <rFont val="Helvetica"/>
      </rPr>
      <t xml:space="preserve">
a - Red NEEL
b - Silver 5085 </t>
    </r>
  </si>
  <si>
    <r>
      <rPr>
        <b/>
        <sz val="14"/>
        <rFont val="Helvetica"/>
      </rPr>
      <t xml:space="preserve">Upholstery :  </t>
    </r>
    <r>
      <rPr>
        <sz val="14"/>
        <rFont val="Helvetica"/>
        <family val="2"/>
      </rPr>
      <t xml:space="preserve">
a - Carbon Beige
b - Dark Taupe </t>
    </r>
  </si>
  <si>
    <r>
      <rPr>
        <b/>
        <sz val="14"/>
        <rFont val="Helvetica"/>
      </rPr>
      <t xml:space="preserve">Interior atmosphere: </t>
    </r>
    <r>
      <rPr>
        <sz val="14"/>
        <rFont val="Helvetica"/>
        <family val="2"/>
      </rPr>
      <t xml:space="preserve">
a - Soft
b - Colored</t>
    </r>
  </si>
  <si>
    <r>
      <t xml:space="preserve">≡ </t>
    </r>
    <r>
      <rPr>
        <sz val="14"/>
        <rFont val="Helvetica"/>
      </rPr>
      <t>OPT 43 CO004</t>
    </r>
    <r>
      <rPr>
        <sz val="11"/>
        <color theme="1"/>
        <rFont val="Calibri"/>
        <family val="2"/>
        <scheme val="minor"/>
      </rPr>
      <t/>
    </r>
  </si>
  <si>
    <t>FABRICS &amp; COLORS</t>
  </si>
  <si>
    <t>■  OPT 43 SER004</t>
  </si>
  <si>
    <t>Export fees</t>
  </si>
  <si>
    <t>■  OPT 43 SER003</t>
  </si>
  <si>
    <t>Boat name and registration location</t>
  </si>
  <si>
    <t>■  OPT 43 SER002</t>
  </si>
  <si>
    <t>■  OPT 43 SER001</t>
  </si>
  <si>
    <t>Dinghy 3,1m Alu/Hypalon with 6HP outboard engine</t>
  </si>
  <si>
    <t>■  OPT 43 SE003</t>
  </si>
  <si>
    <t>Liferaft 8pax</t>
  </si>
  <si>
    <t>■  OPT 43 SE002</t>
  </si>
  <si>
    <t>Security equipement 8PAX french norms - according to inventory</t>
  </si>
  <si>
    <t>■  OPT 43 SE001</t>
  </si>
  <si>
    <t>SAFETY</t>
  </si>
  <si>
    <t>Dinghy lift system with LINE DRIVER with remote controle in replacement of manual standard system</t>
  </si>
  <si>
    <t>■  OPT 43 NA008</t>
  </si>
  <si>
    <t>■  OPT 43 NA007</t>
  </si>
  <si>
    <t>■  OPT 43 NA006</t>
  </si>
  <si>
    <t>Mooring cleats on port and starboard bows</t>
  </si>
  <si>
    <t>■  OPT 43 NA005</t>
  </si>
  <si>
    <t>■  OPT 43 NA004</t>
  </si>
  <si>
    <t>■  OPT 43 NA003</t>
  </si>
  <si>
    <t>■  OPT 43 NA002</t>
  </si>
  <si>
    <t>■  OPT 43 NA001</t>
  </si>
  <si>
    <t>Windlass controler and chain counter at helm station</t>
  </si>
  <si>
    <t xml:space="preserve"> Triton2 auto pilot control pannel at Chart Table</t>
  </si>
  <si>
    <t>ELECTRONIC TV HIFI</t>
  </si>
  <si>
    <r>
      <rPr>
        <sz val="22"/>
        <rFont val="Helvetica"/>
      </rPr>
      <t xml:space="preserve">  ≡ </t>
    </r>
    <r>
      <rPr>
        <sz val="14"/>
        <rFont val="Helvetica"/>
        <family val="2"/>
      </rPr>
      <t>OPT 43 HZ004</t>
    </r>
    <r>
      <rPr>
        <sz val="11"/>
        <color theme="1"/>
        <rFont val="Calibri"/>
        <family val="2"/>
        <scheme val="minor"/>
      </rPr>
      <t/>
    </r>
  </si>
  <si>
    <r>
      <rPr>
        <sz val="22"/>
        <rFont val="Helvetica"/>
      </rPr>
      <t xml:space="preserve">  ≡ </t>
    </r>
    <r>
      <rPr>
        <sz val="14"/>
        <rFont val="Helvetica"/>
        <family val="2"/>
      </rPr>
      <t>OPT 43 HZ003</t>
    </r>
    <r>
      <rPr>
        <sz val="11"/>
        <color theme="1"/>
        <rFont val="Calibri"/>
        <family val="2"/>
        <scheme val="minor"/>
      </rPr>
      <t/>
    </r>
  </si>
  <si>
    <r>
      <rPr>
        <sz val="22"/>
        <rFont val="Helvetica"/>
      </rPr>
      <t xml:space="preserve">  ≡ </t>
    </r>
    <r>
      <rPr>
        <sz val="14"/>
        <rFont val="Helvetica"/>
        <family val="2"/>
      </rPr>
      <t>OPT 43 HZ002</t>
    </r>
    <r>
      <rPr>
        <sz val="11"/>
        <color theme="1"/>
        <rFont val="Calibri"/>
        <family val="2"/>
        <scheme val="minor"/>
      </rPr>
      <t/>
    </r>
  </si>
  <si>
    <r>
      <rPr>
        <sz val="22"/>
        <rFont val="Helvetica"/>
      </rPr>
      <t xml:space="preserve">  ≡ </t>
    </r>
    <r>
      <rPr>
        <sz val="14"/>
        <rFont val="Helvetica"/>
        <family val="2"/>
      </rPr>
      <t>OPT 43 HZ001</t>
    </r>
  </si>
  <si>
    <t xml:space="preserve">   ■  OPT 43 EN007</t>
  </si>
  <si>
    <t>Additional water unit</t>
  </si>
  <si>
    <t xml:space="preserve">   ■  OPT 43 EN006</t>
  </si>
  <si>
    <t xml:space="preserve">   ■  OPT 43 EN005</t>
  </si>
  <si>
    <t xml:space="preserve">   ■  OPT 43 EN004</t>
  </si>
  <si>
    <r>
      <rPr>
        <sz val="22"/>
        <rFont val="Helvetica"/>
      </rPr>
      <t xml:space="preserve">  ≡ </t>
    </r>
    <r>
      <rPr>
        <sz val="14"/>
        <rFont val="Helvetica"/>
        <family val="2"/>
      </rPr>
      <t>OPT 43 EN003</t>
    </r>
  </si>
  <si>
    <t xml:space="preserve">   ■  OPT 43 EN002</t>
  </si>
  <si>
    <r>
      <rPr>
        <sz val="22"/>
        <rFont val="Helvetica"/>
      </rPr>
      <t xml:space="preserve">  ≡ </t>
    </r>
    <r>
      <rPr>
        <sz val="14"/>
        <rFont val="Helvetica"/>
        <family val="2"/>
      </rPr>
      <t>OPT 43 EN001</t>
    </r>
  </si>
  <si>
    <t>ENERGY</t>
  </si>
  <si>
    <r>
      <rPr>
        <sz val="22"/>
        <rFont val="Helvetica"/>
      </rPr>
      <t xml:space="preserve">  ≡ </t>
    </r>
    <r>
      <rPr>
        <sz val="14"/>
        <rFont val="Helvetica"/>
        <family val="2"/>
      </rPr>
      <t>OPT 43 CI014</t>
    </r>
  </si>
  <si>
    <r>
      <rPr>
        <sz val="22"/>
        <rFont val="Helvetica"/>
      </rPr>
      <t xml:space="preserve">  ≡ </t>
    </r>
    <r>
      <rPr>
        <sz val="14"/>
        <rFont val="Helvetica"/>
        <family val="2"/>
      </rPr>
      <t>OPT 43 CI013</t>
    </r>
    <r>
      <rPr>
        <sz val="11"/>
        <color theme="1"/>
        <rFont val="Calibri"/>
        <family val="2"/>
        <scheme val="minor"/>
      </rPr>
      <t/>
    </r>
  </si>
  <si>
    <r>
      <rPr>
        <sz val="22"/>
        <rFont val="Helvetica"/>
      </rPr>
      <t xml:space="preserve">  ≡ </t>
    </r>
    <r>
      <rPr>
        <sz val="14"/>
        <rFont val="Helvetica"/>
        <family val="2"/>
      </rPr>
      <t>OPT 43 CI012</t>
    </r>
    <r>
      <rPr>
        <sz val="11"/>
        <color theme="1"/>
        <rFont val="Calibri"/>
        <family val="2"/>
        <scheme val="minor"/>
      </rPr>
      <t/>
    </r>
  </si>
  <si>
    <r>
      <rPr>
        <sz val="22"/>
        <rFont val="Helvetica"/>
      </rPr>
      <t xml:space="preserve">  ≡ </t>
    </r>
    <r>
      <rPr>
        <sz val="14"/>
        <rFont val="Helvetica"/>
        <family val="2"/>
      </rPr>
      <t>OPT 43 CI011</t>
    </r>
    <r>
      <rPr>
        <sz val="11"/>
        <color theme="1"/>
        <rFont val="Calibri"/>
        <family val="2"/>
        <scheme val="minor"/>
      </rPr>
      <t/>
    </r>
  </si>
  <si>
    <r>
      <rPr>
        <b/>
        <sz val="12"/>
        <rFont val="Helvetica"/>
      </rPr>
      <t>Pack Comfort :</t>
    </r>
    <r>
      <rPr>
        <sz val="12"/>
        <rFont val="Helvetica"/>
      </rPr>
      <t xml:space="preserve">
</t>
    </r>
    <r>
      <rPr>
        <u/>
        <sz val="12"/>
        <rFont val="Helvetica"/>
      </rPr>
      <t>Master cabin:</t>
    </r>
    <r>
      <rPr>
        <sz val="12"/>
        <rFont val="Helvetica"/>
      </rPr>
      <t xml:space="preserve"> canvas storage replaced by woodwork furniture unit, wooden solid rail (along the bed), Bolon flooring
</t>
    </r>
    <r>
      <rPr>
        <u/>
        <sz val="12"/>
        <rFont val="Helvetica"/>
      </rPr>
      <t>Forward cabin:</t>
    </r>
    <r>
      <rPr>
        <sz val="12"/>
        <rFont val="Helvetica"/>
      </rPr>
      <t xml:space="preserve"> headboard Alpi panel, shelves in Alpi, Bolon flooring
</t>
    </r>
    <r>
      <rPr>
        <u/>
        <sz val="12"/>
        <rFont val="Helvetica"/>
      </rPr>
      <t>Port cabin</t>
    </r>
    <r>
      <rPr>
        <sz val="12"/>
        <rFont val="Helvetica"/>
      </rPr>
      <t xml:space="preserve"> : shelves in Alpi, Bolon flooring
</t>
    </r>
    <r>
      <rPr>
        <u/>
        <sz val="12"/>
        <rFont val="Helvetica"/>
      </rPr>
      <t xml:space="preserve">Saloon: </t>
    </r>
    <r>
      <rPr>
        <sz val="12"/>
        <rFont val="Helvetica"/>
      </rPr>
      <t>Bolon flooring, saloon celling in Alpi, solid wood rails in front of the chart table, 6 storage bins</t>
    </r>
  </si>
  <si>
    <r>
      <rPr>
        <sz val="22"/>
        <rFont val="Helvetica"/>
      </rPr>
      <t xml:space="preserve">  ≡ </t>
    </r>
    <r>
      <rPr>
        <sz val="14"/>
        <rFont val="Helvetica"/>
        <family val="2"/>
      </rPr>
      <t>OPT 43 CI010</t>
    </r>
  </si>
  <si>
    <t>Plexiglass seperation between saloon and port cabin</t>
  </si>
  <si>
    <t>■  OPT 43 CI009</t>
  </si>
  <si>
    <r>
      <rPr>
        <b/>
        <sz val="14"/>
        <rFont val="Helvetica"/>
        <family val="2"/>
      </rPr>
      <t>Night atmosphere</t>
    </r>
    <r>
      <rPr>
        <sz val="14"/>
        <rFont val="Helvetica"/>
        <family val="2"/>
      </rPr>
      <t xml:space="preserve"> : Saloon table convertible into additionnal 2 persons bed + salon curtains and salon Door</t>
    </r>
  </si>
  <si>
    <t>■  OPT 43 CI008</t>
  </si>
  <si>
    <t>Bolon flooring in the cabins (master, port, access steps to the central hull cabin and floor of the central hull cabin)</t>
  </si>
  <si>
    <t>■  OPT 43 CI007</t>
  </si>
  <si>
    <t>Saloon Bolon carpetting</t>
  </si>
  <si>
    <t>■  OPT 43 CI006</t>
  </si>
  <si>
    <t>■  OPT 43 CI005</t>
  </si>
  <si>
    <t>■  OPT 43 CI004</t>
  </si>
  <si>
    <t>Outside blind protection made of Batyline (white color)</t>
  </si>
  <si>
    <t>■  OPT 43 CI003</t>
  </si>
  <si>
    <t>Curtains for the entrance sliding door</t>
  </si>
  <si>
    <t>■  OPT 43 CI002</t>
  </si>
  <si>
    <t>■  OPT 43 CI001</t>
  </si>
  <si>
    <t>INSIDE COMFORT</t>
  </si>
  <si>
    <t>Propane plancha in the cockpit</t>
  </si>
  <si>
    <t>Helm Bimini</t>
  </si>
  <si>
    <t>Cockpit tent extension with mosquito net</t>
  </si>
  <si>
    <t>Cockpit tent (removable)</t>
  </si>
  <si>
    <t>OUTSIDE COMFORT</t>
  </si>
  <si>
    <t>Saloon, kitchen, navstation in synthetic teak</t>
  </si>
  <si>
    <r>
      <rPr>
        <sz val="22"/>
        <rFont val="Helvetica"/>
      </rPr>
      <t xml:space="preserve">  ≡ </t>
    </r>
    <r>
      <rPr>
        <sz val="14"/>
        <rFont val="Helvetica"/>
        <family val="2"/>
      </rPr>
      <t>OPT 43 TS002</t>
    </r>
  </si>
  <si>
    <t>Cockpit and aft transom steps in synthetic teak</t>
  </si>
  <si>
    <r>
      <rPr>
        <sz val="22"/>
        <rFont val="Helvetica"/>
      </rPr>
      <t xml:space="preserve">  ≡ </t>
    </r>
    <r>
      <rPr>
        <sz val="14"/>
        <rFont val="Helvetica"/>
        <family val="2"/>
      </rPr>
      <t>OPT 43 TS001</t>
    </r>
  </si>
  <si>
    <t>SYNTHETIC TEAK</t>
  </si>
  <si>
    <t>Antifouling with expoxy primer</t>
  </si>
  <si>
    <r>
      <rPr>
        <sz val="22"/>
        <rFont val="Helvetica"/>
        <family val="2"/>
      </rPr>
      <t>≡</t>
    </r>
    <r>
      <rPr>
        <b/>
        <sz val="22"/>
        <rFont val="Helvetica"/>
        <family val="2"/>
      </rPr>
      <t xml:space="preserve">    </t>
    </r>
    <r>
      <rPr>
        <sz val="14"/>
        <rFont val="Helvetica"/>
        <family val="2"/>
      </rPr>
      <t>PACK 43 019</t>
    </r>
  </si>
  <si>
    <t>Rigid cockpit roof</t>
  </si>
  <si>
    <t>Mooring kit (3 lines and 6 fenders)</t>
  </si>
  <si>
    <t>LED interior lights</t>
  </si>
  <si>
    <t>LED navigation lights</t>
  </si>
  <si>
    <t>Holding tank</t>
  </si>
  <si>
    <t>fresh water outside shower on port float transom</t>
  </si>
  <si>
    <t>Cockpit and saloon cushions</t>
  </si>
  <si>
    <t>Cabin curtains</t>
  </si>
  <si>
    <t>Folding propeller</t>
  </si>
  <si>
    <t>PACK DESCRIPTIONS</t>
  </si>
  <si>
    <t>"PREMIUM" Pack</t>
  </si>
  <si>
    <r>
      <t>5</t>
    </r>
    <r>
      <rPr>
        <vertAlign val="superscript"/>
        <sz val="14"/>
        <rFont val="Helvetica"/>
        <family val="2"/>
      </rPr>
      <t>th</t>
    </r>
    <r>
      <rPr>
        <sz val="14"/>
        <rFont val="Helvetica"/>
        <family val="2"/>
      </rPr>
      <t xml:space="preserve"> Front cabin starboard side</t>
    </r>
  </si>
  <si>
    <r>
      <t>4</t>
    </r>
    <r>
      <rPr>
        <vertAlign val="superscript"/>
        <sz val="14"/>
        <rFont val="Helvetica"/>
        <family val="2"/>
      </rPr>
      <t>th</t>
    </r>
    <r>
      <rPr>
        <sz val="14"/>
        <rFont val="Helvetica"/>
        <family val="2"/>
      </rPr>
      <t xml:space="preserve"> Front cabin port side</t>
    </r>
  </si>
  <si>
    <t>ADDITIONAL ACCOMMODATIONS</t>
  </si>
  <si>
    <t>NEEL 43 │ 3 cabins</t>
  </si>
  <si>
    <t>latest</t>
  </si>
  <si>
    <t>PRICE LIST € HT</t>
  </si>
  <si>
    <t>ORDER FORM</t>
  </si>
  <si>
    <r>
      <rPr>
        <b/>
        <sz val="14"/>
        <rFont val="Helvetica"/>
      </rPr>
      <t xml:space="preserve">Spinnaker : </t>
    </r>
    <r>
      <rPr>
        <sz val="14"/>
        <rFont val="Helvetica"/>
        <family val="2"/>
      </rPr>
      <t xml:space="preserve">
a - red NEEL
b - White</t>
    </r>
  </si>
  <si>
    <t>TARIF</t>
  </si>
  <si>
    <t>DEVIS</t>
  </si>
  <si>
    <t>QUOTATION</t>
  </si>
  <si>
    <t>PRICELIST</t>
  </si>
  <si>
    <t>Ecran ZEUS 3S 9" à la table à cartes</t>
  </si>
  <si>
    <t>Ecran ZEUS 3S 9" au poste de barre</t>
  </si>
  <si>
    <t>Ecran ZEUS 3S 12" au poste de barre (non compatible avec OPT 43 EL004)</t>
  </si>
  <si>
    <t>Radar Halo 20+ B&amp;G avec support</t>
  </si>
  <si>
    <t>Audio Fusion Apollo 770</t>
  </si>
  <si>
    <t>Combiné sans fil pour VHF Cortex déporté au poste de barre</t>
  </si>
  <si>
    <t>Ecran ZEUS 3S 12" à la table à cartes (non compatible avec OPT 43 EL003)</t>
  </si>
  <si>
    <r>
      <rPr>
        <b/>
        <sz val="14"/>
        <rFont val="Helvetica"/>
        <family val="2"/>
      </rPr>
      <t xml:space="preserve">Pack Confort </t>
    </r>
    <r>
      <rPr>
        <sz val="14"/>
        <rFont val="Helvetica"/>
        <family val="2"/>
      </rPr>
      <t xml:space="preserve">:
</t>
    </r>
    <r>
      <rPr>
        <u/>
        <sz val="14"/>
        <rFont val="Helvetica"/>
      </rPr>
      <t xml:space="preserve">Cabine master </t>
    </r>
    <r>
      <rPr>
        <sz val="14"/>
        <rFont val="Helvetica"/>
        <family val="2"/>
      </rPr>
      <t xml:space="preserve">: penderie en toile remplacée par penderie en menuiserie, fargues en massif ( le long du lit, sur la partie AV), sol en Bolon non collé
</t>
    </r>
    <r>
      <rPr>
        <u/>
        <sz val="14"/>
        <rFont val="Helvetica"/>
      </rPr>
      <t>Cabine avant</t>
    </r>
    <r>
      <rPr>
        <sz val="14"/>
        <rFont val="Helvetica"/>
        <family val="2"/>
      </rPr>
      <t xml:space="preserve"> : panneau Alpi en tête de lit, étagères en revêtement Alpi, sol en Bolon
</t>
    </r>
    <r>
      <rPr>
        <u/>
        <sz val="14"/>
        <rFont val="Helvetica"/>
      </rPr>
      <t>Cabine bâbord</t>
    </r>
    <r>
      <rPr>
        <sz val="14"/>
        <rFont val="Helvetica"/>
        <family val="2"/>
      </rPr>
      <t xml:space="preserve"> : Meuble étagères en Alpi, sol en Bolon
</t>
    </r>
    <r>
      <rPr>
        <u/>
        <sz val="14"/>
        <rFont val="Helvetica"/>
      </rPr>
      <t>Carré</t>
    </r>
    <r>
      <rPr>
        <sz val="14"/>
        <rFont val="Helvetica"/>
        <family val="2"/>
      </rPr>
      <t xml:space="preserve"> : sol en Bolon, plafond central en Alpi, fargues en massif en avant de la table à carte, 6 bacs de rangement</t>
    </r>
  </si>
  <si>
    <r>
      <rPr>
        <b/>
        <sz val="14"/>
        <rFont val="Arial"/>
        <family val="2"/>
      </rPr>
      <t xml:space="preserve">FOURNITURE ET POSE d'un meuble
</t>
    </r>
    <r>
      <rPr>
        <sz val="14"/>
        <rFont val="Arial"/>
        <family val="2"/>
      </rPr>
      <t>2 portes le long du lit de la cabine master</t>
    </r>
  </si>
  <si>
    <r>
      <rPr>
        <b/>
        <sz val="12"/>
        <rFont val="Helvetica"/>
      </rPr>
      <t xml:space="preserve">INSTALLATION 3 wooden furniture units 
</t>
    </r>
    <r>
      <rPr>
        <sz val="12"/>
        <rFont val="Helvetica"/>
      </rPr>
      <t>along the master cabin side</t>
    </r>
  </si>
  <si>
    <r>
      <rPr>
        <b/>
        <sz val="12"/>
        <rFont val="Helvetica"/>
      </rPr>
      <t xml:space="preserve">INSTALLATION 1 wooden furniture units 
</t>
    </r>
    <r>
      <rPr>
        <sz val="12"/>
        <rFont val="Helvetica"/>
      </rPr>
      <t>in the Port cabin</t>
    </r>
  </si>
  <si>
    <t>Halo 20+ B&amp;G Radar with support in the mast</t>
  </si>
  <si>
    <t>Extra 9' chart plotter ZEUS 3S at nav station</t>
  </si>
  <si>
    <t>Extra 9' chart plotter ZEUS 3S at helm station</t>
  </si>
  <si>
    <t>20% pour confirmation de la commande</t>
  </si>
  <si>
    <t>35% un mois avant le début du moulage composite</t>
  </si>
  <si>
    <t>35% 4 semaines avant sortie d'usine</t>
  </si>
  <si>
    <t>10% Solde à la sortie d'usine La Rochelle</t>
  </si>
  <si>
    <t>20% for order confirmation</t>
  </si>
  <si>
    <t>35% one month prior start of lamination</t>
  </si>
  <si>
    <t>35% 4 weeks before delivery</t>
  </si>
  <si>
    <t>Guindeau électrique 12 V avec commande à pied</t>
  </si>
  <si>
    <t>Réseau 230 V : 6 x prises 230 V + ligne de quai 25 m, chargeur batteries service, chargeur batteries moteur</t>
  </si>
  <si>
    <t>Combi 230 V / 12 V puissance 2 000 W / 80 A</t>
  </si>
  <si>
    <t>Propulseur d'étrave 12 V avec batteries et chargeur dédiés</t>
  </si>
  <si>
    <t>12 V electrical windlass with foot control</t>
  </si>
  <si>
    <t>12 V bow thruster with 1 dedicated battery</t>
  </si>
  <si>
    <t>230 V network: 6 x 220 V outlets + 25 m shore line, service battery charger, engine battery charger</t>
  </si>
  <si>
    <t>Combi 230 V / 12 V power 2 000 W / 80 A</t>
  </si>
  <si>
    <r>
      <rPr>
        <b/>
        <sz val="14"/>
        <rFont val="Arial"/>
        <family val="2"/>
      </rPr>
      <t xml:space="preserve">FOURNITURE SEULE d'un meuble 2 portes                                              </t>
    </r>
    <r>
      <rPr>
        <sz val="14"/>
        <rFont val="Arial"/>
        <family val="2"/>
      </rPr>
      <t>Dimensions : longueur 700 mm, profondeur 250 mm et hauteur 483 mm.
Avec un vide poche haut et 2 portes ouvrantes sur 2 étagères
(maximum 5 unités)</t>
    </r>
  </si>
  <si>
    <r>
      <rPr>
        <b/>
        <sz val="14"/>
        <rFont val="Arial"/>
        <family val="2"/>
      </rPr>
      <t xml:space="preserve">FOURNITURE ET POSE d'un meuble 2 portes
</t>
    </r>
    <r>
      <rPr>
        <sz val="14"/>
        <rFont val="Arial"/>
        <family val="2"/>
      </rPr>
      <t>en face du rangement de la cabine babord</t>
    </r>
  </si>
  <si>
    <r>
      <rPr>
        <b/>
        <sz val="12"/>
        <rFont val="Helvetica"/>
      </rPr>
      <t xml:space="preserve">SUPPLY ONLY of a multipurpose furniture unit </t>
    </r>
    <r>
      <rPr>
        <sz val="12"/>
        <rFont val="Helvetica"/>
      </rPr>
      <t xml:space="preserve">
Dimensions: length 700mm, depth 250 mm and height 483 mm.  
With a storage tray on top and 2 doors opening on 2 shelves
(maximum 5 units)</t>
    </r>
  </si>
  <si>
    <r>
      <rPr>
        <b/>
        <sz val="12"/>
        <rFont val="Helvetica"/>
      </rPr>
      <t xml:space="preserve">INSTALLATION 3 wooden furniture units 
</t>
    </r>
    <r>
      <rPr>
        <sz val="12"/>
        <rFont val="Helvetica"/>
      </rPr>
      <t>along the Port cabin side (Warning: the bed width is reduced to around 1 200 mm)</t>
    </r>
  </si>
  <si>
    <r>
      <rPr>
        <b/>
        <sz val="14"/>
        <rFont val="Arial"/>
        <family val="2"/>
      </rPr>
      <t>FOURNITURE ET POSE</t>
    </r>
    <r>
      <rPr>
        <sz val="14"/>
        <rFont val="Arial"/>
        <family val="2"/>
      </rPr>
      <t xml:space="preserve"> </t>
    </r>
    <r>
      <rPr>
        <b/>
        <sz val="14"/>
        <rFont val="Arial"/>
        <family val="2"/>
      </rPr>
      <t>d'un ensemble de 3 meubles 2 portes</t>
    </r>
    <r>
      <rPr>
        <sz val="14"/>
        <rFont val="Arial"/>
        <family val="2"/>
      </rPr>
      <t xml:space="preserve">
le long du lit de la cabine babord
</t>
    </r>
    <r>
      <rPr>
        <i/>
        <sz val="14"/>
        <rFont val="Arial"/>
        <family val="2"/>
      </rPr>
      <t>A noter : Lit réduit à 120 cm de large</t>
    </r>
  </si>
  <si>
    <t>Combi 3 000 W / 120 A au lieu de 2 000 W / 80 A</t>
  </si>
  <si>
    <t>Dessalinisateur 12 V débit 100 L/H</t>
  </si>
  <si>
    <t xml:space="preserve"> 2 x panneaux solaires sur avant roof total 312 w</t>
  </si>
  <si>
    <t>Générateur 6/7 KW (selon fournisseur) + combi 3 000 W / 120 A</t>
  </si>
  <si>
    <t>Generator 6/7 Kw (as per supplier) + combi 3 000 W / 120 A</t>
  </si>
  <si>
    <t>Combi 3 000 W / 120 A instead of 2 000 W / 80 A</t>
  </si>
  <si>
    <t>Watermaker 12 V 100 L/H</t>
  </si>
  <si>
    <t>2 x solar pannels in front of the roof total 312 w</t>
  </si>
  <si>
    <t>Réseau principal 60 HZ / 6 prises en 110 V + batteries + jauges + tableaux (le chauffe eau sera en 110 V) + PC quai 50 A</t>
  </si>
  <si>
    <t>Combi 2 000 W / 80 A</t>
  </si>
  <si>
    <t>Quattro 3 000 W / 120 A</t>
  </si>
  <si>
    <t>Générateur 6/7 KW - 110 V / 50 HZ (selon fournisseur) + quattro 3 000 W / 120 A</t>
  </si>
  <si>
    <t>Main network 60 HZ / 6 outlets in 110 V + batteries + gauges + panels (the water heater will be in 110 V) + 50 A shore power</t>
  </si>
  <si>
    <t>Generator 6/7 KW - 110 V / 50 HZ (as per supplier) + quattro 3 000 W / 120 A</t>
  </si>
  <si>
    <t>Extra 12' chart plotter ZEUS 3S at nav station (not possible with OPT 43 EL003)</t>
  </si>
  <si>
    <t>Extra 12' chart plotter ZEUS 3S at helm station (not possible with OPT 43 EL004)</t>
  </si>
  <si>
    <t>Remote wireless VHF Cortex at helm station</t>
  </si>
  <si>
    <t>Pack B&amp;G2020 Loch/depth/wind WS310 Triton2 + Pilot B&amp;G Triton2 + watertight
VHF CORTEX with AIS</t>
  </si>
  <si>
    <r>
      <rPr>
        <b/>
        <sz val="14"/>
        <rFont val="Helvetica"/>
      </rPr>
      <t xml:space="preserve">Pack électronique B&amp;G </t>
    </r>
    <r>
      <rPr>
        <sz val="14"/>
        <rFont val="Helvetica"/>
      </rPr>
      <t xml:space="preserve">
Loch/sondeur/girouette/pilote et les afficheurs suivant : 
1 VHF CORTEX avec AIS combiné au poste de navigation intérieur 
+ 1 commande pilote au poste de barre extérieur
+ 1 Triton au poste de barre extérieur</t>
    </r>
  </si>
  <si>
    <r>
      <t xml:space="preserve">Performance rigging:  </t>
    </r>
    <r>
      <rPr>
        <sz val="14"/>
        <rFont val="Helvetica"/>
      </rPr>
      <t>Black varnish carbone mast, black anodized aluminium boom, 1 dacron genoa on stainless steel single drum furler, 1 dacron racing square top mainsail</t>
    </r>
    <r>
      <rPr>
        <b/>
        <sz val="14"/>
        <rFont val="Helvetica"/>
      </rPr>
      <t xml:space="preserve">, </t>
    </r>
    <r>
      <rPr>
        <sz val="14"/>
        <rFont val="Helvetica"/>
      </rPr>
      <t>shrouds and inner shrouds in cable compact.</t>
    </r>
  </si>
  <si>
    <r>
      <rPr>
        <b/>
        <sz val="14"/>
        <rFont val="Helvetica"/>
      </rPr>
      <t xml:space="preserve">Gréement Performance : </t>
    </r>
    <r>
      <rPr>
        <sz val="14"/>
        <rFont val="Helvetica"/>
      </rPr>
      <t xml:space="preserve"> Mât carbone verni noir, bôme aluminium anodisée noire, 1 génois dacron sur enrouleur monotoron inox, 1 GV dacron à corne racing, haubans et bas-haubans en cable compact</t>
    </r>
  </si>
  <si>
    <t xml:space="preserve">Protection complète souple amovible pour bimini poste de barre 
(parebrise + fermetures latérales) </t>
  </si>
  <si>
    <t>Helm station canvas bimini protection
(Removable soft windshield and side enclosures)</t>
  </si>
  <si>
    <t>10% Ex factory La Rochelle</t>
  </si>
  <si>
    <t>QUOTATION / ORDER FORM</t>
  </si>
  <si>
    <t>COTATION / BON DE COMMANDE</t>
  </si>
  <si>
    <t>Ventilateur électrique (4 maximum) / prix par ventilateur</t>
  </si>
  <si>
    <t>Sous matelas en mousse aérée pour les 3 couchages</t>
  </si>
  <si>
    <r>
      <rPr>
        <b/>
        <sz val="14"/>
        <rFont val="Helvetica"/>
      </rPr>
      <t xml:space="preserve">Ambiance Intérieur: </t>
    </r>
    <r>
      <rPr>
        <sz val="14"/>
        <rFont val="Helvetica"/>
        <family val="2"/>
      </rPr>
      <t xml:space="preserve">
a - Soft
b - Coloré</t>
    </r>
  </si>
  <si>
    <t>Powered fan (maximum 4) / price per unit</t>
  </si>
  <si>
    <t>Pressurized sea water in the cockpit</t>
  </si>
  <si>
    <t>Aeration foam under mattresses for the three cabins</t>
  </si>
  <si>
    <t xml:space="preserve">Répétiteur de pilote Triton 2 au poste intérieur </t>
  </si>
  <si>
    <t>Deconstruction taxes for french boats only :
- 2023 delivery : 1 283 €
- 2024 delivery : 1 411 €</t>
  </si>
  <si>
    <r>
      <t xml:space="preserve">≡ </t>
    </r>
    <r>
      <rPr>
        <sz val="14"/>
        <rFont val="Helvetica"/>
      </rPr>
      <t>OPT 43 CO005</t>
    </r>
  </si>
  <si>
    <r>
      <t xml:space="preserve">≡ </t>
    </r>
    <r>
      <rPr>
        <sz val="14"/>
        <rFont val="Helvetica"/>
      </rPr>
      <t>OPT 43 CO006</t>
    </r>
  </si>
  <si>
    <r>
      <t xml:space="preserve">≡ </t>
    </r>
    <r>
      <rPr>
        <sz val="14"/>
        <rFont val="Helvetica"/>
      </rPr>
      <t>OPT 43 CO007</t>
    </r>
  </si>
  <si>
    <t>Moteur Volvo 50 CV sail drive │ Hélice repliable | 1 jeu 3 batteries 495 A services 12 V│ 1 batterie Optima démarrage 12V de 50 A | Drisse de voile d'avant sur lashing │ Salle d'eau lavabo et douche eau chaude / eau froide │ Liseuses avec prise USB │ Réfrigérateur 130 L │ Eau chaude et eau froide sous pression │ Chauffe eau 40 L │ Plaque de cuisson gaz 2 feux et four à gaz avec grill │ Meuble haut de rangement au dessus de la cuisine │Table de cockpit "dîner" et table de carré │ Coffres à gaz et mouillage │ Trampoline en 2 parties │ Baille à mouillage │ Davier d'ancre inox intégré sous delphinière │ Echelle de bain │relevage annexe avec bers Construction composite sandwich infusion │ Gel coat de coque gris clair RAL 7047 │ Menuiseries ALPI</t>
  </si>
  <si>
    <t>Volvo 50 HP engine sail drive │ 1 set of service gel batteries │ 1x 12 V engine battery 50 A Optima │ Foresail halyard with lashing │ Head, washbasin and hot / cold water shower │ Reading lamps with USB socket │130 L Drawer fridge/freezer │ Upper storage cabinet above the kitchen │ Pressurized hot and cold fresh water │ 60 L water heater │ 2-burners gas hob and gas oven with grill │ "dinner" cockpit table and saloon table │ Front locker for propane and mooring kit │2 bow trampolines │ Anchor locker │ Inox anchor roller on the bow │ Transom ladder │ GRP sandwich infusion │ Hull gel coat light grey RAL 7047 │ Woodwork in ALPI</t>
  </si>
  <si>
    <t>REF :</t>
  </si>
  <si>
    <t xml:space="preserve">Email : </t>
  </si>
  <si>
    <r>
      <rPr>
        <sz val="22"/>
        <color rgb="FFC00000"/>
        <rFont val="Helvetica"/>
      </rPr>
      <t xml:space="preserve">≡ </t>
    </r>
    <r>
      <rPr>
        <b/>
        <sz val="10"/>
        <color rgb="FFC00000"/>
        <rFont val="Helvetica"/>
      </rPr>
      <t>DOIT ÊTRE DEFINI A LA COMMANDE</t>
    </r>
  </si>
  <si>
    <r>
      <rPr>
        <sz val="16"/>
        <color rgb="FFC00000"/>
        <rFont val="Helvetica"/>
      </rPr>
      <t>■</t>
    </r>
    <r>
      <rPr>
        <sz val="12"/>
        <color rgb="FFC00000"/>
        <rFont val="Helvetica"/>
      </rPr>
      <t xml:space="preserve"> </t>
    </r>
    <r>
      <rPr>
        <b/>
        <sz val="10"/>
        <color rgb="FFC00000"/>
        <rFont val="Helvetica"/>
      </rPr>
      <t>OPTIONS DEVANT ÊTRE COMMANDÉES AU PLUS TARD 6 MOIS AVANT LA DATE PREVISIONNELLE DE LIVRAISON</t>
    </r>
  </si>
  <si>
    <t>Taxe de déconstruction (bateaux français uniquement) :
- pour livraison 2023 : 1 283 €
- pour livraison 2024 : 1 411 €</t>
  </si>
  <si>
    <t>€ TOTAL TTC</t>
  </si>
  <si>
    <t xml:space="preserve">REF : </t>
  </si>
  <si>
    <t xml:space="preserve">Client: </t>
  </si>
  <si>
    <t xml:space="preserve">E-mail: </t>
  </si>
  <si>
    <t xml:space="preserve">Phone: </t>
  </si>
  <si>
    <t>Mâtage, mise à l'eau et mise en service à La Rochelle</t>
  </si>
  <si>
    <t>Mast installation, launching, comissioning in La Rochelle</t>
  </si>
  <si>
    <t>■  OPT 43 NA009</t>
  </si>
  <si>
    <t>€ TOTAL NET HT</t>
  </si>
  <si>
    <t>TVA 20 %</t>
  </si>
  <si>
    <t>Barre à roue Carbonautica 3 Y SPORT noire, dia 800</t>
  </si>
  <si>
    <r>
      <rPr>
        <sz val="22"/>
        <rFont val="Helvetica"/>
      </rPr>
      <t xml:space="preserve">≡ </t>
    </r>
    <r>
      <rPr>
        <sz val="14"/>
        <rFont val="Helvetica"/>
      </rPr>
      <t>OPT 43 NA009</t>
    </r>
  </si>
  <si>
    <r>
      <rPr>
        <sz val="22"/>
        <rFont val="Helvetica"/>
      </rPr>
      <t xml:space="preserve">≡ </t>
    </r>
    <r>
      <rPr>
        <sz val="14"/>
        <rFont val="Helvetica"/>
        <family val="2"/>
      </rPr>
      <t>OPT 43 NA005</t>
    </r>
    <r>
      <rPr>
        <sz val="11"/>
        <color theme="1"/>
        <rFont val="Calibri"/>
        <family val="2"/>
        <scheme val="minor"/>
      </rPr>
      <t/>
    </r>
  </si>
  <si>
    <r>
      <rPr>
        <sz val="22"/>
        <rFont val="Helvetica"/>
      </rPr>
      <t xml:space="preserve">≡ </t>
    </r>
    <r>
      <rPr>
        <sz val="14"/>
        <rFont val="Helvetica"/>
        <family val="2"/>
      </rPr>
      <t>OPT 43 NA006</t>
    </r>
    <r>
      <rPr>
        <sz val="11"/>
        <color theme="1"/>
        <rFont val="Calibri"/>
        <family val="2"/>
        <scheme val="minor"/>
      </rPr>
      <t/>
    </r>
  </si>
  <si>
    <r>
      <rPr>
        <sz val="22"/>
        <rFont val="Helvetica"/>
      </rPr>
      <t xml:space="preserve">≡ </t>
    </r>
    <r>
      <rPr>
        <sz val="14"/>
        <rFont val="Helvetica"/>
        <family val="2"/>
      </rPr>
      <t>OPT 43 NA007</t>
    </r>
    <r>
      <rPr>
        <sz val="11"/>
        <color theme="1"/>
        <rFont val="Calibri"/>
        <family val="2"/>
        <scheme val="minor"/>
      </rPr>
      <t/>
    </r>
  </si>
  <si>
    <r>
      <rPr>
        <sz val="22"/>
        <rFont val="Helvetica"/>
      </rPr>
      <t xml:space="preserve">≡ </t>
    </r>
    <r>
      <rPr>
        <sz val="14"/>
        <rFont val="Helvetica"/>
        <family val="2"/>
      </rPr>
      <t>OPT 43 NA008</t>
    </r>
    <r>
      <rPr>
        <sz val="11"/>
        <color theme="1"/>
        <rFont val="Calibri"/>
        <family val="2"/>
        <scheme val="minor"/>
      </rPr>
      <t/>
    </r>
  </si>
  <si>
    <r>
      <rPr>
        <sz val="22"/>
        <rFont val="Helvetica"/>
      </rPr>
      <t>≡</t>
    </r>
    <r>
      <rPr>
        <b/>
        <sz val="22"/>
        <rFont val="Helvetica"/>
      </rPr>
      <t xml:space="preserve">    </t>
    </r>
    <r>
      <rPr>
        <sz val="14"/>
        <rFont val="Helvetica"/>
      </rPr>
      <t>TRI 43 006</t>
    </r>
  </si>
  <si>
    <t>TBQ</t>
  </si>
  <si>
    <r>
      <rPr>
        <sz val="22"/>
        <rFont val="Helvetica"/>
        <family val="2"/>
      </rPr>
      <t>≡</t>
    </r>
    <r>
      <rPr>
        <b/>
        <sz val="22"/>
        <rFont val="Helvetica"/>
        <family val="2"/>
      </rPr>
      <t xml:space="preserve">    </t>
    </r>
    <r>
      <rPr>
        <sz val="14"/>
        <rFont val="Helvetica"/>
        <family val="2"/>
      </rPr>
      <t>TRI 43 006</t>
    </r>
  </si>
  <si>
    <t>■  OPT 43 NA010</t>
  </si>
  <si>
    <t>Air conditioning with forced air in saloon, cabins &amp; head, reversible (generator required)</t>
  </si>
  <si>
    <t>Heater forced air in the saloon, cabins &amp; head</t>
  </si>
  <si>
    <t>Chauffage à air pulsé carré dans salon, cabines et salle de bain</t>
  </si>
  <si>
    <t>Climatisation air pulsé dans salon, cabines et salle de bain, réversible (Nécessite générateur)</t>
  </si>
  <si>
    <r>
      <rPr>
        <b/>
        <sz val="16"/>
        <color rgb="FFC00000"/>
        <rFont val="Helvetica"/>
      </rPr>
      <t xml:space="preserve">NEEL 43 </t>
    </r>
    <r>
      <rPr>
        <b/>
        <sz val="16"/>
        <rFont val="Helvetica"/>
      </rPr>
      <t>TARIF € HT</t>
    </r>
  </si>
  <si>
    <t xml:space="preserve">Client : </t>
  </si>
  <si>
    <t>Tel :</t>
  </si>
  <si>
    <r>
      <rPr>
        <b/>
        <sz val="16"/>
        <color rgb="FFC00000"/>
        <rFont val="Helvetica"/>
      </rPr>
      <t xml:space="preserve">NEEL 43 </t>
    </r>
    <r>
      <rPr>
        <b/>
        <sz val="16"/>
        <rFont val="Helvetica"/>
        <family val="2"/>
      </rPr>
      <t>PRICE LIST € EXCL. TAX</t>
    </r>
  </si>
  <si>
    <r>
      <rPr>
        <sz val="22"/>
        <color rgb="FFC00000"/>
        <rFont val="Helvetica"/>
      </rPr>
      <t xml:space="preserve">≡ </t>
    </r>
    <r>
      <rPr>
        <b/>
        <sz val="10"/>
        <color rgb="FFC00000"/>
        <rFont val="Helvetica"/>
      </rPr>
      <t>MUST BE DEFINED AT THE ORDER</t>
    </r>
  </si>
  <si>
    <r>
      <rPr>
        <sz val="16"/>
        <color rgb="FFC00000"/>
        <rFont val="Helvetica"/>
      </rPr>
      <t>■</t>
    </r>
    <r>
      <rPr>
        <sz val="12"/>
        <color rgb="FFC00000"/>
        <rFont val="Helvetica"/>
      </rPr>
      <t xml:space="preserve"> </t>
    </r>
    <r>
      <rPr>
        <b/>
        <sz val="10"/>
        <color rgb="FFC00000"/>
        <rFont val="Helvetica"/>
      </rPr>
      <t>OPTIONS TO BE ORDERED NO LATER THAN 6 MONTHS BEFORE THE ESTIMATED DELIVERY DATE</t>
    </r>
  </si>
  <si>
    <t>PERFORMANCE</t>
  </si>
  <si>
    <t>Mât carbone verni noir &amp; bôme aluminium anodisée noire, haubans et bas-haubans en dyneema</t>
  </si>
  <si>
    <t>Enrouleur Génois KARVER KRS30, Emmagasineur de trinquette sur étai larguable KARVER</t>
  </si>
  <si>
    <t>Cloisons structurelles (3) et épontilles de roof en carbone</t>
  </si>
  <si>
    <t>3 winchs KARVER (génois &amp; spi) Extra Speed 46 manuels, 1 winch KARVER (drisse GV) Extra Power 130, ecoutes et poulies de spi</t>
  </si>
  <si>
    <t xml:space="preserve">Pack "PERFORMANCE" </t>
  </si>
  <si>
    <t>Winch électrique à la place du winch manuel extérieur ( drisse ecoute GV et ris)</t>
  </si>
  <si>
    <t>Lazy-jacks réglables, Sous-barbe et drisse de Génois en Dynema surgainées, drisse de GV moufflée en âme dyneema, réglage du point d'écoute des voiles d'avant (2 cadènes, hook &amp; palan), chandeliers noirs</t>
  </si>
  <si>
    <r>
      <rPr>
        <sz val="22"/>
        <rFont val="Helvetica"/>
        <family val="2"/>
      </rPr>
      <t>≡</t>
    </r>
    <r>
      <rPr>
        <b/>
        <sz val="22"/>
        <rFont val="Helvetica"/>
        <family val="2"/>
      </rPr>
      <t xml:space="preserve">    </t>
    </r>
    <r>
      <rPr>
        <sz val="14"/>
        <rFont val="Helvetica"/>
        <family val="2"/>
      </rPr>
      <t>PACK 43 020</t>
    </r>
  </si>
  <si>
    <r>
      <rPr>
        <sz val="22"/>
        <rFont val="Helvetica"/>
        <family val="2"/>
      </rPr>
      <t>≡</t>
    </r>
    <r>
      <rPr>
        <b/>
        <sz val="22"/>
        <rFont val="Helvetica"/>
        <family val="2"/>
      </rPr>
      <t xml:space="preserve">    </t>
    </r>
    <r>
      <rPr>
        <sz val="14"/>
        <rFont val="Helvetica"/>
        <family val="2"/>
      </rPr>
      <t>PACK 43 023</t>
    </r>
    <r>
      <rPr>
        <sz val="11"/>
        <color theme="1"/>
        <rFont val="Calibri"/>
        <family val="2"/>
        <scheme val="minor"/>
      </rPr>
      <t/>
    </r>
  </si>
  <si>
    <r>
      <rPr>
        <sz val="22"/>
        <rFont val="Helvetica"/>
        <family val="2"/>
      </rPr>
      <t>≡</t>
    </r>
    <r>
      <rPr>
        <b/>
        <sz val="22"/>
        <rFont val="Helvetica"/>
        <family val="2"/>
      </rPr>
      <t xml:space="preserve">    </t>
    </r>
    <r>
      <rPr>
        <sz val="14"/>
        <rFont val="Helvetica"/>
        <family val="2"/>
      </rPr>
      <t>PACK 43 024</t>
    </r>
    <r>
      <rPr>
        <sz val="11"/>
        <color theme="1"/>
        <rFont val="Calibri"/>
        <family val="2"/>
        <scheme val="minor"/>
      </rPr>
      <t/>
    </r>
  </si>
  <si>
    <r>
      <rPr>
        <sz val="22"/>
        <rFont val="Helvetica"/>
        <family val="2"/>
      </rPr>
      <t>≡</t>
    </r>
    <r>
      <rPr>
        <b/>
        <sz val="22"/>
        <rFont val="Helvetica"/>
        <family val="2"/>
      </rPr>
      <t xml:space="preserve">    </t>
    </r>
    <r>
      <rPr>
        <sz val="14"/>
        <rFont val="Helvetica"/>
        <family val="2"/>
      </rPr>
      <t>PACK 43 025</t>
    </r>
    <r>
      <rPr>
        <sz val="11"/>
        <color theme="1"/>
        <rFont val="Calibri"/>
        <family val="2"/>
        <scheme val="minor"/>
      </rPr>
      <t/>
    </r>
  </si>
  <si>
    <r>
      <rPr>
        <sz val="22"/>
        <rFont val="Helvetica"/>
        <family val="2"/>
      </rPr>
      <t>≡</t>
    </r>
    <r>
      <rPr>
        <b/>
        <sz val="22"/>
        <rFont val="Helvetica"/>
        <family val="2"/>
      </rPr>
      <t xml:space="preserve">    </t>
    </r>
    <r>
      <rPr>
        <sz val="14"/>
        <rFont val="Helvetica"/>
        <family val="2"/>
      </rPr>
      <t>PACK 43 026</t>
    </r>
    <r>
      <rPr>
        <sz val="11"/>
        <color theme="1"/>
        <rFont val="Calibri"/>
        <family val="2"/>
        <scheme val="minor"/>
      </rPr>
      <t/>
    </r>
  </si>
  <si>
    <r>
      <rPr>
        <sz val="22"/>
        <rFont val="Helvetica"/>
        <family val="2"/>
      </rPr>
      <t>≡</t>
    </r>
    <r>
      <rPr>
        <b/>
        <sz val="22"/>
        <rFont val="Helvetica"/>
        <family val="2"/>
      </rPr>
      <t xml:space="preserve">    </t>
    </r>
    <r>
      <rPr>
        <sz val="14"/>
        <rFont val="Helvetica"/>
        <family val="2"/>
      </rPr>
      <t>PACK 43 027</t>
    </r>
    <r>
      <rPr>
        <sz val="11"/>
        <color theme="1"/>
        <rFont val="Calibri"/>
        <family val="2"/>
        <scheme val="minor"/>
      </rPr>
      <t/>
    </r>
  </si>
  <si>
    <r>
      <rPr>
        <sz val="22"/>
        <rFont val="Helvetica"/>
        <family val="2"/>
      </rPr>
      <t>≡</t>
    </r>
    <r>
      <rPr>
        <b/>
        <sz val="22"/>
        <rFont val="Helvetica"/>
        <family val="2"/>
      </rPr>
      <t xml:space="preserve">    </t>
    </r>
    <r>
      <rPr>
        <sz val="14"/>
        <rFont val="Helvetica"/>
        <family val="2"/>
      </rPr>
      <t>PACK 43 028</t>
    </r>
    <r>
      <rPr>
        <sz val="11"/>
        <color theme="1"/>
        <rFont val="Calibri"/>
        <family val="2"/>
        <scheme val="minor"/>
      </rPr>
      <t/>
    </r>
  </si>
  <si>
    <r>
      <rPr>
        <sz val="22"/>
        <rFont val="Helvetica"/>
        <family val="2"/>
      </rPr>
      <t>≡</t>
    </r>
    <r>
      <rPr>
        <b/>
        <sz val="22"/>
        <rFont val="Helvetica"/>
        <family val="2"/>
      </rPr>
      <t xml:space="preserve">    </t>
    </r>
    <r>
      <rPr>
        <sz val="14"/>
        <rFont val="Helvetica"/>
        <family val="2"/>
      </rPr>
      <t>PACK 43 029</t>
    </r>
    <r>
      <rPr>
        <sz val="11"/>
        <color theme="1"/>
        <rFont val="Calibri"/>
        <family val="2"/>
        <scheme val="minor"/>
      </rPr>
      <t/>
    </r>
  </si>
  <si>
    <r>
      <rPr>
        <sz val="22"/>
        <rFont val="Helvetica"/>
      </rPr>
      <t xml:space="preserve">≡ </t>
    </r>
    <r>
      <rPr>
        <sz val="14"/>
        <rFont val="Helvetica"/>
      </rPr>
      <t>OPT 43 NA010</t>
    </r>
    <r>
      <rPr>
        <sz val="11"/>
        <color theme="1"/>
        <rFont val="Calibri"/>
        <family val="2"/>
        <scheme val="minor"/>
      </rPr>
      <t/>
    </r>
  </si>
  <si>
    <t>Dacron 2 ris
57 m²</t>
  </si>
  <si>
    <t>Proradial gris 3 ris
61 m²</t>
  </si>
  <si>
    <t>Dacron 43 m²</t>
  </si>
  <si>
    <t>Proradial gris 43 m²</t>
  </si>
  <si>
    <t>Kit mouillage - 50 m câblot + 60 m chaine + ancre  :</t>
  </si>
  <si>
    <t>Kobra 20 kg</t>
  </si>
  <si>
    <t>Spade Alu 20 kg</t>
  </si>
  <si>
    <r>
      <rPr>
        <sz val="22"/>
        <rFont val="Helvetica"/>
        <family val="2"/>
      </rPr>
      <t>≡</t>
    </r>
    <r>
      <rPr>
        <b/>
        <sz val="22"/>
        <rFont val="Helvetica"/>
        <family val="2"/>
      </rPr>
      <t xml:space="preserve">    </t>
    </r>
    <r>
      <rPr>
        <sz val="14"/>
        <rFont val="Helvetica"/>
        <family val="2"/>
      </rPr>
      <t>PACK 43 001/021</t>
    </r>
  </si>
  <si>
    <r>
      <rPr>
        <sz val="22"/>
        <rFont val="Helvetica"/>
        <family val="2"/>
      </rPr>
      <t>≡</t>
    </r>
    <r>
      <rPr>
        <b/>
        <sz val="22"/>
        <rFont val="Helvetica"/>
        <family val="2"/>
      </rPr>
      <t xml:space="preserve">    </t>
    </r>
    <r>
      <rPr>
        <sz val="14"/>
        <rFont val="Helvetica"/>
        <family val="2"/>
      </rPr>
      <t>PACK 43 002/022</t>
    </r>
  </si>
  <si>
    <r>
      <rPr>
        <sz val="22"/>
        <rFont val="Helvetica"/>
        <family val="2"/>
      </rPr>
      <t>≡</t>
    </r>
    <r>
      <rPr>
        <b/>
        <sz val="22"/>
        <rFont val="Helvetica"/>
        <family val="2"/>
      </rPr>
      <t xml:space="preserve">    </t>
    </r>
    <r>
      <rPr>
        <sz val="14"/>
        <rFont val="Helvetica"/>
        <family val="2"/>
      </rPr>
      <t>PACK 43 017/030</t>
    </r>
  </si>
  <si>
    <t>Gennaker - 101 m² - et emmagasineur sur étai larguable KARVER, drisse moufflée et Sous-barbe pour mât aluminium</t>
  </si>
  <si>
    <t>Spinnaker asymétique - 150 m²- avec chaussette pour mât aluminium standard (nécessite OPT 43 NA004)</t>
  </si>
  <si>
    <t>Trinquette Dacron  amovible - 18 m² - sur emmagasineur avec sac de stockage</t>
  </si>
  <si>
    <t xml:space="preserve">Trinquette amovible - 18 m²- en Proradial Gris avec sac de stockage </t>
  </si>
  <si>
    <t>NEEL 43 Tarif AVRIL 2023-V1 / NEEL-TRIMARANS / 10 juillet 2023</t>
  </si>
  <si>
    <t>NEEL 43 Price-List APRIL 2023-V1 / NEEL TRIMARANS / July 10, 2023</t>
  </si>
  <si>
    <t xml:space="preserve">"PERFORMANCE" Pack </t>
  </si>
  <si>
    <t>Grand voile à corne lattée sur chariot à billes</t>
  </si>
  <si>
    <t>Génois Dacron sur enrouleur avec bande UV</t>
  </si>
  <si>
    <t>Full batten main sail with ball bearings cars</t>
  </si>
  <si>
    <t>Dacron 2 reefs
57 m²</t>
  </si>
  <si>
    <t>Proradial grey 3 reefs
61 m²</t>
  </si>
  <si>
    <t xml:space="preserve">Genoa on furler with UV stripe </t>
  </si>
  <si>
    <t>Proradial grey
43 m²</t>
  </si>
  <si>
    <t>Mooring kit : 50 m cable + 60 m chain + anchor</t>
  </si>
  <si>
    <r>
      <rPr>
        <sz val="22"/>
        <rFont val="Helvetica"/>
        <family val="2"/>
      </rPr>
      <t>≡</t>
    </r>
    <r>
      <rPr>
        <b/>
        <sz val="22"/>
        <rFont val="Helvetica"/>
        <family val="2"/>
      </rPr>
      <t xml:space="preserve">    </t>
    </r>
    <r>
      <rPr>
        <sz val="14"/>
        <rFont val="Helvetica"/>
        <family val="2"/>
      </rPr>
      <t>PACK 43 020</t>
    </r>
    <r>
      <rPr>
        <sz val="11"/>
        <color theme="1"/>
        <rFont val="Calibri"/>
        <family val="2"/>
        <scheme val="minor"/>
      </rPr>
      <t/>
    </r>
  </si>
  <si>
    <t>Black varnish Carbon Mast &amp; black anodized aluminium boom, Dynnema shrouds &amp; lower-shrouds</t>
  </si>
  <si>
    <r>
      <rPr>
        <sz val="22"/>
        <rFont val="Helvetica"/>
        <family val="2"/>
      </rPr>
      <t>≡</t>
    </r>
    <r>
      <rPr>
        <b/>
        <sz val="22"/>
        <rFont val="Helvetica"/>
        <family val="2"/>
      </rPr>
      <t xml:space="preserve">    </t>
    </r>
    <r>
      <rPr>
        <sz val="14"/>
        <rFont val="Helvetica"/>
        <family val="2"/>
      </rPr>
      <t>PACK 43 023</t>
    </r>
  </si>
  <si>
    <t>Proradial grey Staysail on removable furler with the storage bag</t>
  </si>
  <si>
    <t>3 manual winchs ExtraSpeed 46 (genoa &amp; spinnaker), 1 winch Extra Power 130 for the mainsail, 2 spinnaker sheets &amp; blocks</t>
  </si>
  <si>
    <t xml:space="preserve">KARVER genoa Furler  &amp; removable staysail furler </t>
  </si>
  <si>
    <t>3 structural bulkheads and roof pillars in carbon</t>
  </si>
  <si>
    <t>Adjustable lazy-jacks, Dyneema bobstay and oversheathed genoa halyard, Dyneema oversheathed 2:1 mainsail halyard, foresails sheet fittings (2 pad-eyes, hook and tackle), black stanchions</t>
  </si>
  <si>
    <t>Carbon black steering wheel, Carbonautica 3 Y Sport, dia 800</t>
  </si>
  <si>
    <t>Gennaker - 101 m²-  &amp; its KARVER removable furler, 2:1 halyard &amp; bobstay for aluminium mast</t>
  </si>
  <si>
    <t>Gennaker - 101 m²-  &amp; its KARVER removable furler, 2:1 halyard &amp; bobstay for carbon mast (required OPT 43 NA001 or PERFORMANCE PACK TRI 43 006)</t>
  </si>
  <si>
    <t>Deck fittings for spinnaker + 2 winches + 2 sheets + 2 blocks for sheets</t>
  </si>
  <si>
    <t>Powered winch instead of exterior manual winch  (Mainsail sheets &amp; halyard &amp; reefs)</t>
  </si>
  <si>
    <t>Gennaker - 101 m² - et emmagasineur sur étai larguable KARVER, drisse moufflée et Sous-barbe pour mât carbone (nécessite OPT 43 NA001 OU PAK PERFORMANCE TRI 43 006)</t>
  </si>
  <si>
    <t>Spinnaker asymétique -150 m²- avec chaussette pour mât carbone (nécessite OPT 43 NA004 &amp; OPT 43 NA001 OU PAK PERFORMANCE TRI 43 006)</t>
  </si>
  <si>
    <t xml:space="preserve">Accastillage de pont pour spinnaker + 2 winches + deux écoutes + 2 poulies pour écoutes </t>
  </si>
  <si>
    <r>
      <rPr>
        <b/>
        <sz val="14"/>
        <rFont val="Helvetica"/>
      </rPr>
      <t xml:space="preserve">NKE Electronic Pack </t>
    </r>
    <r>
      <rPr>
        <sz val="14"/>
        <rFont val="Helvetica"/>
        <family val="2"/>
      </rPr>
      <t>: loch/depth/wind/Gyropilot with remote control/GPS, 12" chart plotter - VHF ICOM - AIS transmitter receiver, repeaters</t>
    </r>
  </si>
  <si>
    <r>
      <rPr>
        <b/>
        <sz val="14"/>
        <rFont val="Helvetica"/>
      </rPr>
      <t xml:space="preserve">Pack Electronique NKE </t>
    </r>
    <r>
      <rPr>
        <sz val="14"/>
        <rFont val="Helvetica"/>
      </rPr>
      <t>:
Loch/sondeur/girouette/Gyropilote 3 avec télécommande /GPS/ 
Ecran 12" - 1 VHF ICOM - Emetteur/Récepteur AIS 
Répétiteurs</t>
    </r>
  </si>
  <si>
    <t>Asymetric spinnaker-150 m²- including sock for aluminuim mast (required OPT 43 NA004 )</t>
  </si>
  <si>
    <t>Asymetric spinnaker-150 m²- including sock for carbon mast (required OPT 43 NA004 &amp; OPT 43 NA001 or PERFORMANCE PACK TRI 43 006)</t>
  </si>
  <si>
    <t>Dacron Staysail -18 m²- on removable furler with the storage bag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</si>
</sst>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0\ &quot;€&quot;;[Red]\-#,##0\ &quot;€&quot;"/>
    <numFmt numFmtId="164" formatCode="_-* #,##0.00\ _F_-;\-* #,##0.00\ _F_-;_-* &quot;-&quot;??\ _F_-;_-@_-"/>
    <numFmt numFmtId="165" formatCode="_-* #,##0.00\ [$€-1]_-;\-* #,##0.00\ [$€-1]_-;_-* &quot;-&quot;??\ [$€-1]_-"/>
    <numFmt numFmtId="166" formatCode="#,##0\ &quot;€&quot;"/>
    <numFmt numFmtId="167" formatCode="_-* #,##0\ &quot;€&quot;_-;\-* #,##0\ &quot;€&quot;_-;_-* &quot;-&quot;??\ &quot;€&quot;_-;_-@_-"/>
    <numFmt numFmtId="168" formatCode="_-* #,##0\ _F_-;\-* #,##0\ _F_-;_-* &quot;-&quot;??\ _F_-;_-@_-"/>
    <numFmt numFmtId="169" formatCode="[$-F800]dddd\,\ mmmm\ dd\,\ yyyy"/>
    <numFmt numFmtId="170" formatCode="[$-40C]mmmm\-yy;@"/>
    <numFmt numFmtId="171" formatCode="[$-40C]d\-mmm\-yy;@"/>
    <numFmt numFmtId="172" formatCode="[$-409]mmmm\-yy;@"/>
    <numFmt numFmtId="173" formatCode="[$-409]dd\-mmm\-yy;@"/>
    <numFmt numFmtId="174" formatCode="_-* #,##0\ _€_-;\-* #,##0\ _€_-;_-* &quot;-&quot;??\ _€_-;_-@_-"/>
  </numFmts>
  <fonts count="63">
    <font>
      <sz val="10"/>
      <name val="Arial"/>
    </font>
    <font>
      <sz val="11"/>
      <color theme="1"/>
      <name val="Calibri"/>
      <family val="2"/>
      <scheme val="minor"/>
    </font>
    <font>
      <sz val="10"/>
      <name val="Arial"/>
      <family val="2"/>
    </font>
    <font>
      <sz val="8"/>
      <name val="Arial"/>
      <family val="2"/>
    </font>
    <font>
      <b/>
      <sz val="14"/>
      <name val="Helvetica"/>
      <family val="2"/>
    </font>
    <font>
      <b/>
      <sz val="18"/>
      <name val="Helvetica"/>
      <family val="2"/>
    </font>
    <font>
      <b/>
      <sz val="12"/>
      <name val="Helvetica"/>
      <family val="2"/>
    </font>
    <font>
      <sz val="14"/>
      <name val="Helvetica"/>
      <family val="2"/>
    </font>
    <font>
      <sz val="12"/>
      <name val="Helvetica"/>
      <family val="2"/>
    </font>
    <font>
      <b/>
      <sz val="14"/>
      <color rgb="FFFF0000"/>
      <name val="Helvetica"/>
      <family val="2"/>
    </font>
    <font>
      <b/>
      <u/>
      <sz val="14"/>
      <name val="Helvetica"/>
      <family val="2"/>
    </font>
    <font>
      <sz val="12"/>
      <color theme="1"/>
      <name val="Helvetica"/>
      <family val="2"/>
    </font>
    <font>
      <b/>
      <sz val="14"/>
      <color theme="0" tint="-0.34998626667073579"/>
      <name val="Helvetica"/>
      <family val="2"/>
    </font>
    <font>
      <sz val="22"/>
      <name val="Helvetica"/>
      <family val="2"/>
    </font>
    <font>
      <b/>
      <sz val="22"/>
      <name val="Helvetica"/>
      <family val="2"/>
    </font>
    <font>
      <sz val="14"/>
      <color rgb="FFFF0000"/>
      <name val="Helvetica"/>
      <family val="2"/>
    </font>
    <font>
      <sz val="10"/>
      <name val="Helvetica"/>
      <family val="2"/>
    </font>
    <font>
      <b/>
      <sz val="16"/>
      <name val="Helvetica"/>
      <family val="2"/>
    </font>
    <font>
      <b/>
      <sz val="12"/>
      <color theme="0"/>
      <name val="Helvetica"/>
      <family val="2"/>
    </font>
    <font>
      <vertAlign val="superscript"/>
      <sz val="14"/>
      <name val="Helvetica"/>
      <family val="2"/>
    </font>
    <font>
      <sz val="14"/>
      <color rgb="FF424243"/>
      <name val="Helvetica"/>
      <family val="2"/>
    </font>
    <font>
      <sz val="12"/>
      <name val="Helvetica"/>
    </font>
    <font>
      <b/>
      <sz val="14"/>
      <name val="Helvetica"/>
    </font>
    <font>
      <sz val="14"/>
      <name val="Helvetica"/>
    </font>
    <font>
      <sz val="14"/>
      <name val="Arial"/>
      <family val="2"/>
    </font>
    <font>
      <sz val="22"/>
      <name val="Helvetica"/>
    </font>
    <font>
      <b/>
      <sz val="14"/>
      <name val="Arial"/>
      <family val="2"/>
    </font>
    <font>
      <i/>
      <sz val="14"/>
      <name val="Arial"/>
      <family val="2"/>
    </font>
    <font>
      <u/>
      <sz val="14"/>
      <name val="Helvetica"/>
    </font>
    <font>
      <b/>
      <i/>
      <sz val="16"/>
      <name val="Helvetica"/>
    </font>
    <font>
      <sz val="14"/>
      <color theme="1"/>
      <name val="Helvetica"/>
      <family val="2"/>
    </font>
    <font>
      <vertAlign val="superscript"/>
      <sz val="14"/>
      <color theme="1"/>
      <name val="Helvetica"/>
      <family val="2"/>
    </font>
    <font>
      <sz val="14"/>
      <color theme="1"/>
      <name val="Helvetica"/>
    </font>
    <font>
      <b/>
      <sz val="16"/>
      <name val="Helvetica"/>
    </font>
    <font>
      <b/>
      <sz val="14"/>
      <color rgb="FFC00000"/>
      <name val="Helvetica"/>
    </font>
    <font>
      <b/>
      <sz val="12"/>
      <color indexed="81"/>
      <name val="Tahoma"/>
      <family val="2"/>
    </font>
    <font>
      <b/>
      <i/>
      <sz val="14"/>
      <color rgb="FFFF0000"/>
      <name val="Helvetica"/>
    </font>
    <font>
      <b/>
      <sz val="12"/>
      <color indexed="81"/>
      <name val="Helvetica "/>
    </font>
    <font>
      <sz val="12"/>
      <color indexed="81"/>
      <name val="Helvetica "/>
    </font>
    <font>
      <b/>
      <sz val="14"/>
      <color theme="1"/>
      <name val="Helvetica"/>
    </font>
    <font>
      <sz val="14"/>
      <color theme="0" tint="-0.34998626667073579"/>
      <name val="Helvetica"/>
      <family val="2"/>
    </font>
    <font>
      <b/>
      <sz val="14"/>
      <color rgb="FFE41B17"/>
      <name val="Helvetica"/>
    </font>
    <font>
      <sz val="12"/>
      <color rgb="FFFF0000"/>
      <name val="Helvetica"/>
      <family val="2"/>
    </font>
    <font>
      <b/>
      <sz val="12"/>
      <name val="Helvetica"/>
    </font>
    <font>
      <u/>
      <sz val="12"/>
      <name val="Helvetica"/>
    </font>
    <font>
      <sz val="18"/>
      <name val="Helvetica"/>
      <family val="2"/>
    </font>
    <font>
      <b/>
      <sz val="12"/>
      <color indexed="81"/>
      <name val="Helvetica"/>
    </font>
    <font>
      <sz val="12"/>
      <color indexed="81"/>
      <name val="Helvetica"/>
    </font>
    <font>
      <sz val="14"/>
      <color rgb="FFE41B17"/>
      <name val="Helvetica"/>
    </font>
    <font>
      <b/>
      <sz val="14"/>
      <color rgb="FFC00000"/>
      <name val="Helvetica"/>
      <family val="2"/>
    </font>
    <font>
      <sz val="11"/>
      <name val="Calibri"/>
      <family val="2"/>
    </font>
    <font>
      <sz val="16"/>
      <name val="Arial"/>
      <family val="2"/>
    </font>
    <font>
      <sz val="12"/>
      <color rgb="FFC00000"/>
      <name val="Helvetica"/>
    </font>
    <font>
      <sz val="22"/>
      <color rgb="FFC00000"/>
      <name val="Helvetica"/>
    </font>
    <font>
      <b/>
      <sz val="10"/>
      <color rgb="FFC00000"/>
      <name val="Helvetica"/>
    </font>
    <font>
      <b/>
      <i/>
      <sz val="12"/>
      <color rgb="FFC00000"/>
      <name val="Helvetica"/>
    </font>
    <font>
      <i/>
      <sz val="12"/>
      <color rgb="FFC00000"/>
      <name val="Helvetica"/>
    </font>
    <font>
      <b/>
      <sz val="16"/>
      <color rgb="FFC00000"/>
      <name val="Helvetica"/>
    </font>
    <font>
      <sz val="16"/>
      <color rgb="FFC00000"/>
      <name val="Helvetica"/>
    </font>
    <font>
      <sz val="14"/>
      <color rgb="FFC00000"/>
      <name val="Helvetica"/>
    </font>
    <font>
      <b/>
      <sz val="12"/>
      <color rgb="FFFF0000"/>
      <name val="Helvetica"/>
      <family val="2"/>
    </font>
    <font>
      <b/>
      <sz val="22"/>
      <name val="Helvetica"/>
    </font>
    <font>
      <b/>
      <sz val="16"/>
      <color rgb="FFE41B17"/>
      <name val="Helvetica"/>
    </font>
  </fonts>
  <fills count="5">
    <fill>
      <patternFill patternType="none"/>
    </fill>
    <fill>
      <patternFill patternType="gray125"/>
    </fill>
    <fill>
      <patternFill patternType="solid">
        <fgColor theme="0"/>
        <bgColor indexed="64"/>
      </patternFill>
    </fill>
    <fill>
      <patternFill patternType="solid">
        <fgColor rgb="FF424243"/>
        <bgColor indexed="64"/>
      </patternFill>
    </fill>
    <fill>
      <patternFill patternType="solid">
        <fgColor theme="1" tint="0.249977111117893"/>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165"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cellStyleXfs>
  <cellXfs count="337">
    <xf numFmtId="0" fontId="0" fillId="0" borderId="0" xfId="0"/>
    <xf numFmtId="0" fontId="6" fillId="2" borderId="0" xfId="0" applyFont="1" applyFill="1"/>
    <xf numFmtId="168" fontId="7" fillId="2" borderId="0" xfId="2" applyNumberFormat="1" applyFont="1" applyFill="1" applyAlignment="1" applyProtection="1">
      <alignment horizontal="center" vertical="center"/>
    </xf>
    <xf numFmtId="0" fontId="7" fillId="2" borderId="2" xfId="0" applyFont="1" applyFill="1" applyBorder="1" applyAlignment="1">
      <alignment horizontal="left" vertical="center"/>
    </xf>
    <xf numFmtId="0" fontId="4" fillId="2" borderId="2" xfId="0" applyFont="1" applyFill="1" applyBorder="1" applyAlignment="1">
      <alignment horizontal="left" vertical="center" wrapText="1"/>
    </xf>
    <xf numFmtId="0" fontId="8" fillId="2" borderId="0" xfId="0" applyFont="1" applyFill="1" applyAlignment="1">
      <alignment horizontal="center" vertical="center"/>
    </xf>
    <xf numFmtId="0" fontId="8" fillId="2" borderId="0" xfId="0" applyFont="1" applyFill="1" applyAlignment="1">
      <alignment vertical="top"/>
    </xf>
    <xf numFmtId="167" fontId="6" fillId="2" borderId="0" xfId="0" applyNumberFormat="1" applyFont="1" applyFill="1" applyAlignment="1">
      <alignment horizontal="center"/>
    </xf>
    <xf numFmtId="0" fontId="7" fillId="0" borderId="2" xfId="0" applyFont="1" applyBorder="1" applyAlignment="1">
      <alignment horizontal="left" vertical="center" wrapText="1"/>
    </xf>
    <xf numFmtId="0" fontId="7" fillId="2" borderId="2" xfId="0" applyFont="1" applyFill="1" applyBorder="1" applyAlignment="1">
      <alignment horizontal="left"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 xfId="3" applyFont="1" applyFill="1" applyBorder="1" applyAlignment="1">
      <alignment horizontal="left" vertical="center" wrapText="1"/>
    </xf>
    <xf numFmtId="0" fontId="7" fillId="2" borderId="1" xfId="3" applyFont="1" applyFill="1" applyBorder="1" applyAlignment="1">
      <alignment horizontal="left" vertical="center" wrapText="1"/>
    </xf>
    <xf numFmtId="0" fontId="7" fillId="0" borderId="1" xfId="3" applyFont="1" applyBorder="1" applyAlignment="1">
      <alignment horizontal="left" vertical="center" wrapText="1"/>
    </xf>
    <xf numFmtId="0" fontId="7" fillId="0" borderId="2" xfId="3" applyFont="1" applyBorder="1" applyAlignment="1">
      <alignment horizontal="left" vertical="center" wrapText="1"/>
    </xf>
    <xf numFmtId="0" fontId="7" fillId="2" borderId="3" xfId="0" applyFont="1" applyFill="1" applyBorder="1" applyAlignment="1">
      <alignment horizontal="left" vertical="center" wrapText="1"/>
    </xf>
    <xf numFmtId="0" fontId="7" fillId="2" borderId="1" xfId="0" applyFont="1" applyFill="1" applyBorder="1" applyAlignment="1">
      <alignment horizontal="left" vertical="center" wrapText="1"/>
    </xf>
    <xf numFmtId="0" fontId="23" fillId="2" borderId="2" xfId="0" applyFont="1" applyFill="1" applyBorder="1" applyAlignment="1">
      <alignment horizontal="center" vertical="center"/>
    </xf>
    <xf numFmtId="0" fontId="23" fillId="0" borderId="2" xfId="0" applyFont="1" applyBorder="1" applyAlignment="1">
      <alignment horizontal="center" vertical="center"/>
    </xf>
    <xf numFmtId="0" fontId="7" fillId="0" borderId="1" xfId="0" applyFont="1" applyBorder="1" applyAlignment="1">
      <alignment horizontal="center" vertical="center"/>
    </xf>
    <xf numFmtId="0" fontId="23" fillId="0" borderId="1" xfId="0" applyFont="1" applyBorder="1" applyAlignment="1">
      <alignment horizontal="center" vertical="center"/>
    </xf>
    <xf numFmtId="168" fontId="7" fillId="2" borderId="0" xfId="2" applyNumberFormat="1" applyFont="1" applyFill="1" applyBorder="1" applyAlignment="1" applyProtection="1">
      <alignment horizontal="center" vertical="center"/>
    </xf>
    <xf numFmtId="0" fontId="7" fillId="2" borderId="0" xfId="0" applyFont="1" applyFill="1" applyAlignment="1">
      <alignment horizontal="center" vertical="center"/>
    </xf>
    <xf numFmtId="0" fontId="7" fillId="0" borderId="0" xfId="3" applyFont="1" applyAlignment="1">
      <alignment horizontal="left" vertical="center" wrapText="1"/>
    </xf>
    <xf numFmtId="168" fontId="7" fillId="2" borderId="2" xfId="2" applyNumberFormat="1" applyFont="1" applyFill="1" applyBorder="1" applyAlignment="1" applyProtection="1">
      <alignment horizontal="center" vertical="center" wrapText="1"/>
    </xf>
    <xf numFmtId="0" fontId="23" fillId="0" borderId="2" xfId="3" applyFont="1" applyBorder="1" applyAlignment="1">
      <alignment horizontal="left" vertical="center" wrapText="1"/>
    </xf>
    <xf numFmtId="0" fontId="22" fillId="0" borderId="2" xfId="3" applyFont="1" applyBorder="1" applyAlignment="1">
      <alignment horizontal="left" vertical="center" wrapText="1"/>
    </xf>
    <xf numFmtId="0" fontId="7" fillId="2" borderId="1" xfId="0" applyFont="1" applyFill="1" applyBorder="1" applyAlignment="1">
      <alignment horizontal="left" vertical="center"/>
    </xf>
    <xf numFmtId="0" fontId="4" fillId="2" borderId="1" xfId="0" applyFont="1" applyFill="1" applyBorder="1" applyAlignment="1">
      <alignment horizontal="left" vertical="center" wrapText="1"/>
    </xf>
    <xf numFmtId="168" fontId="7" fillId="0" borderId="1" xfId="2" applyNumberFormat="1" applyFont="1" applyFill="1" applyBorder="1" applyAlignment="1" applyProtection="1">
      <alignment horizontal="center" vertical="center"/>
    </xf>
    <xf numFmtId="0" fontId="30" fillId="0" borderId="2" xfId="0" applyFont="1" applyBorder="1" applyAlignment="1">
      <alignment horizontal="left" vertical="center" wrapText="1"/>
    </xf>
    <xf numFmtId="0" fontId="32" fillId="0" borderId="6"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0" fillId="2" borderId="1" xfId="0" applyFont="1" applyFill="1" applyBorder="1" applyAlignment="1">
      <alignment horizontal="center" vertical="center"/>
    </xf>
    <xf numFmtId="0" fontId="30" fillId="0" borderId="2" xfId="3" applyFont="1" applyBorder="1" applyAlignment="1">
      <alignment horizontal="left" vertical="center" wrapText="1"/>
    </xf>
    <xf numFmtId="0" fontId="30" fillId="0" borderId="1" xfId="0" applyFont="1" applyBorder="1" applyAlignment="1">
      <alignment horizontal="left" vertical="center" wrapText="1"/>
    </xf>
    <xf numFmtId="0" fontId="30" fillId="2" borderId="2" xfId="0" applyFont="1" applyFill="1" applyBorder="1" applyAlignment="1">
      <alignment horizontal="left" vertical="center" wrapText="1"/>
    </xf>
    <xf numFmtId="0" fontId="30" fillId="0" borderId="1" xfId="3" applyFont="1" applyBorder="1" applyAlignment="1">
      <alignment horizontal="left" vertical="center" wrapText="1"/>
    </xf>
    <xf numFmtId="0" fontId="23" fillId="2" borderId="1" xfId="0" applyFont="1" applyFill="1" applyBorder="1" applyAlignment="1">
      <alignment horizontal="center" vertical="center"/>
    </xf>
    <xf numFmtId="168" fontId="7" fillId="2" borderId="2" xfId="2" applyNumberFormat="1" applyFont="1" applyFill="1" applyBorder="1" applyAlignment="1" applyProtection="1">
      <alignment horizontal="left" vertical="center"/>
    </xf>
    <xf numFmtId="168" fontId="7" fillId="2" borderId="1" xfId="2" applyNumberFormat="1" applyFont="1" applyFill="1" applyBorder="1" applyAlignment="1" applyProtection="1">
      <alignment horizontal="center" vertical="center"/>
    </xf>
    <xf numFmtId="168" fontId="7" fillId="2" borderId="2" xfId="2" applyNumberFormat="1" applyFont="1" applyFill="1" applyBorder="1" applyAlignment="1" applyProtection="1">
      <alignment horizontal="center" vertical="center"/>
    </xf>
    <xf numFmtId="168" fontId="7" fillId="0" borderId="2" xfId="2" applyNumberFormat="1" applyFont="1" applyFill="1" applyBorder="1" applyAlignment="1" applyProtection="1">
      <alignment horizontal="center" vertical="center"/>
    </xf>
    <xf numFmtId="0" fontId="6" fillId="2" borderId="0" xfId="0" applyFont="1" applyFill="1" applyAlignment="1">
      <alignment horizontal="center"/>
    </xf>
    <xf numFmtId="0" fontId="4" fillId="2" borderId="0" xfId="0" applyFont="1" applyFill="1" applyAlignment="1">
      <alignment horizontal="center"/>
    </xf>
    <xf numFmtId="0" fontId="6" fillId="2" borderId="0" xfId="0" applyFont="1" applyFill="1" applyAlignment="1">
      <alignment horizontal="center" vertical="center"/>
    </xf>
    <xf numFmtId="0" fontId="4" fillId="2" borderId="0" xfId="0" applyFont="1" applyFill="1" applyAlignment="1">
      <alignment horizontal="left" vertical="center"/>
    </xf>
    <xf numFmtId="0" fontId="8" fillId="2" borderId="0" xfId="0" applyFont="1" applyFill="1" applyAlignment="1">
      <alignment vertical="top" wrapText="1"/>
    </xf>
    <xf numFmtId="0" fontId="4" fillId="2" borderId="0" xfId="0" applyFont="1" applyFill="1" applyAlignment="1">
      <alignment vertical="top"/>
    </xf>
    <xf numFmtId="0" fontId="4" fillId="2" borderId="0" xfId="0" applyFont="1" applyFill="1" applyAlignment="1">
      <alignment horizontal="left" wrapText="1"/>
    </xf>
    <xf numFmtId="0" fontId="4" fillId="2" borderId="0" xfId="0" applyFont="1" applyFill="1" applyAlignment="1">
      <alignment horizontal="center" vertical="center" wrapText="1"/>
    </xf>
    <xf numFmtId="0" fontId="9" fillId="2" borderId="0" xfId="0" applyFont="1" applyFill="1" applyAlignment="1">
      <alignment horizontal="center" vertical="center" wrapText="1"/>
    </xf>
    <xf numFmtId="0" fontId="4" fillId="2" borderId="0" xfId="0" applyFont="1" applyFill="1"/>
    <xf numFmtId="0" fontId="9" fillId="2" borderId="0" xfId="0" applyFont="1" applyFill="1" applyAlignment="1">
      <alignment horizontal="center" wrapText="1"/>
    </xf>
    <xf numFmtId="0" fontId="6" fillId="2" borderId="0" xfId="0" applyFont="1" applyFill="1" applyAlignment="1">
      <alignment vertical="top"/>
    </xf>
    <xf numFmtId="0" fontId="4" fillId="2" borderId="0" xfId="0" applyFont="1" applyFill="1" applyAlignment="1">
      <alignment wrapText="1"/>
    </xf>
    <xf numFmtId="0" fontId="11" fillId="0" borderId="0" xfId="0" applyFont="1"/>
    <xf numFmtId="168" fontId="4" fillId="2" borderId="0" xfId="2" applyNumberFormat="1" applyFont="1" applyFill="1" applyBorder="1" applyAlignment="1" applyProtection="1">
      <alignment horizontal="center" vertical="center"/>
    </xf>
    <xf numFmtId="0" fontId="15" fillId="2" borderId="9" xfId="2" applyNumberFormat="1" applyFont="1" applyFill="1" applyBorder="1" applyAlignment="1" applyProtection="1">
      <alignment horizontal="center" vertical="center"/>
    </xf>
    <xf numFmtId="168" fontId="15" fillId="2" borderId="9" xfId="2" applyNumberFormat="1" applyFont="1" applyFill="1" applyBorder="1" applyAlignment="1" applyProtection="1">
      <alignment horizontal="center" vertical="center"/>
    </xf>
    <xf numFmtId="168" fontId="4" fillId="2" borderId="0" xfId="2" applyNumberFormat="1" applyFont="1" applyFill="1" applyBorder="1" applyAlignment="1" applyProtection="1">
      <alignment horizontal="center" vertical="top"/>
    </xf>
    <xf numFmtId="168" fontId="4" fillId="0" borderId="0" xfId="2" applyNumberFormat="1" applyFont="1" applyFill="1" applyBorder="1" applyAlignment="1" applyProtection="1">
      <alignment horizontal="center" vertical="top"/>
    </xf>
    <xf numFmtId="168" fontId="4" fillId="2" borderId="0" xfId="2" applyNumberFormat="1" applyFont="1" applyFill="1" applyBorder="1" applyAlignment="1" applyProtection="1">
      <alignment horizontal="center" vertical="center" wrapText="1"/>
    </xf>
    <xf numFmtId="0" fontId="4" fillId="2" borderId="0" xfId="0" applyFont="1" applyFill="1" applyAlignment="1">
      <alignment horizontal="center" vertical="center"/>
    </xf>
    <xf numFmtId="0" fontId="6" fillId="0" borderId="0" xfId="0" applyFont="1"/>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7" fillId="0" borderId="0" xfId="2" applyNumberFormat="1" applyFont="1" applyFill="1" applyBorder="1" applyAlignment="1" applyProtection="1">
      <alignment horizontal="center" vertical="center"/>
    </xf>
    <xf numFmtId="0" fontId="22" fillId="2" borderId="10" xfId="3" applyFont="1" applyFill="1" applyBorder="1" applyAlignment="1">
      <alignment horizontal="left" vertical="center" wrapText="1"/>
    </xf>
    <xf numFmtId="168" fontId="7" fillId="2" borderId="0" xfId="2" applyNumberFormat="1" applyFont="1" applyFill="1" applyAlignment="1" applyProtection="1">
      <alignment horizontal="center"/>
    </xf>
    <xf numFmtId="0" fontId="7" fillId="0" borderId="0" xfId="0" applyFont="1" applyAlignment="1">
      <alignment horizontal="left" vertical="center" wrapText="1"/>
    </xf>
    <xf numFmtId="49" fontId="8" fillId="2" borderId="0" xfId="2" applyNumberFormat="1" applyFont="1" applyFill="1" applyBorder="1" applyAlignment="1" applyProtection="1">
      <alignment horizontal="center" vertical="center"/>
    </xf>
    <xf numFmtId="49" fontId="8" fillId="0" borderId="0" xfId="2" applyNumberFormat="1" applyFont="1" applyFill="1" applyBorder="1" applyAlignment="1" applyProtection="1">
      <alignment horizontal="center" vertical="center"/>
    </xf>
    <xf numFmtId="0" fontId="23" fillId="2" borderId="0" xfId="3" applyFont="1" applyFill="1" applyAlignment="1">
      <alignment horizontal="right" vertical="center" wrapText="1"/>
    </xf>
    <xf numFmtId="0" fontId="4" fillId="2" borderId="0" xfId="3" applyFont="1" applyFill="1"/>
    <xf numFmtId="167" fontId="6" fillId="2" borderId="0" xfId="3" applyNumberFormat="1" applyFont="1" applyFill="1" applyAlignment="1">
      <alignment horizontal="center"/>
    </xf>
    <xf numFmtId="0" fontId="7" fillId="2" borderId="0" xfId="3" applyFont="1" applyFill="1" applyAlignment="1">
      <alignment horizontal="right" vertical="center" wrapText="1"/>
    </xf>
    <xf numFmtId="167" fontId="6" fillId="2" borderId="0" xfId="3" applyNumberFormat="1" applyFont="1" applyFill="1" applyAlignment="1">
      <alignment horizontal="center" vertical="center"/>
    </xf>
    <xf numFmtId="0" fontId="7" fillId="2" borderId="0" xfId="3" applyFont="1" applyFill="1" applyAlignment="1">
      <alignment vertical="top" wrapText="1"/>
    </xf>
    <xf numFmtId="168" fontId="7" fillId="2" borderId="0" xfId="2" applyNumberFormat="1" applyFont="1" applyFill="1" applyAlignment="1" applyProtection="1">
      <alignment horizontal="center" vertical="top"/>
    </xf>
    <xf numFmtId="166" fontId="4" fillId="2" borderId="0" xfId="1" applyNumberFormat="1" applyFont="1" applyFill="1" applyAlignment="1" applyProtection="1">
      <alignment horizontal="center" vertical="top"/>
    </xf>
    <xf numFmtId="168" fontId="7" fillId="2" borderId="4" xfId="2" applyNumberFormat="1" applyFont="1" applyFill="1" applyBorder="1" applyAlignment="1" applyProtection="1">
      <alignment horizontal="center" vertical="center"/>
    </xf>
    <xf numFmtId="168" fontId="7" fillId="2" borderId="4" xfId="2" applyNumberFormat="1" applyFont="1" applyFill="1" applyBorder="1" applyAlignment="1" applyProtection="1">
      <alignment horizontal="center" vertical="center" wrapText="1"/>
    </xf>
    <xf numFmtId="171" fontId="22" fillId="0" borderId="10" xfId="3" applyNumberFormat="1" applyFont="1" applyBorder="1" applyAlignment="1">
      <alignment horizontal="left" vertical="center" wrapText="1"/>
    </xf>
    <xf numFmtId="170" fontId="34" fillId="0" borderId="10" xfId="3" applyNumberFormat="1" applyFont="1" applyBorder="1" applyAlignment="1" applyProtection="1">
      <alignment horizontal="left" vertical="center" wrapText="1"/>
      <protection locked="0"/>
    </xf>
    <xf numFmtId="0" fontId="34" fillId="2" borderId="1" xfId="2" applyNumberFormat="1" applyFont="1" applyFill="1" applyBorder="1" applyAlignment="1" applyProtection="1">
      <alignment horizontal="center" vertical="center"/>
      <protection locked="0"/>
    </xf>
    <xf numFmtId="0" fontId="34" fillId="0" borderId="2" xfId="2" applyNumberFormat="1" applyFont="1" applyFill="1" applyBorder="1" applyAlignment="1" applyProtection="1">
      <alignment horizontal="center" vertical="center"/>
      <protection locked="0"/>
    </xf>
    <xf numFmtId="0" fontId="34" fillId="2" borderId="2" xfId="2" applyNumberFormat="1" applyFont="1" applyFill="1" applyBorder="1" applyAlignment="1" applyProtection="1">
      <alignment horizontal="center" vertical="center"/>
      <protection locked="0"/>
    </xf>
    <xf numFmtId="0" fontId="34" fillId="0" borderId="1" xfId="2" applyNumberFormat="1" applyFont="1" applyFill="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4" fillId="0" borderId="2" xfId="2" applyNumberFormat="1" applyFont="1" applyFill="1" applyBorder="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168" fontId="7" fillId="2" borderId="0" xfId="2" applyNumberFormat="1" applyFont="1" applyFill="1" applyBorder="1" applyAlignment="1" applyProtection="1">
      <alignment horizontal="center" vertical="center"/>
      <protection locked="0"/>
    </xf>
    <xf numFmtId="0" fontId="6" fillId="2" borderId="0" xfId="3" applyFont="1" applyFill="1"/>
    <xf numFmtId="0" fontId="7" fillId="2" borderId="0" xfId="3" applyFont="1" applyFill="1"/>
    <xf numFmtId="0" fontId="8" fillId="2" borderId="0" xfId="3" applyFont="1" applyFill="1" applyAlignment="1">
      <alignment vertical="top"/>
    </xf>
    <xf numFmtId="0" fontId="8" fillId="2" borderId="0" xfId="3" applyFont="1" applyFill="1" applyAlignment="1">
      <alignment horizontal="center" vertical="center"/>
    </xf>
    <xf numFmtId="168" fontId="8" fillId="2" borderId="0" xfId="2" applyNumberFormat="1" applyFont="1" applyFill="1" applyAlignment="1" applyProtection="1">
      <alignment horizontal="center" vertical="center"/>
    </xf>
    <xf numFmtId="0" fontId="4" fillId="2" borderId="0" xfId="3" applyFont="1" applyFill="1" applyAlignment="1">
      <alignment horizontal="left" vertical="center"/>
    </xf>
    <xf numFmtId="0" fontId="6" fillId="2" borderId="0" xfId="3" applyFont="1" applyFill="1" applyAlignment="1">
      <alignment horizontal="center" vertical="center"/>
    </xf>
    <xf numFmtId="0" fontId="7" fillId="2" borderId="0" xfId="3" applyFont="1" applyFill="1" applyAlignment="1">
      <alignment horizontal="center" vertical="center"/>
    </xf>
    <xf numFmtId="168" fontId="8" fillId="2" borderId="0" xfId="2" applyNumberFormat="1" applyFont="1" applyFill="1" applyBorder="1" applyAlignment="1" applyProtection="1">
      <alignment horizontal="center" vertical="center"/>
      <protection locked="0"/>
    </xf>
    <xf numFmtId="0" fontId="7" fillId="0" borderId="0" xfId="3" applyFont="1" applyAlignment="1" applyProtection="1">
      <alignment horizontal="left" vertical="center" wrapText="1"/>
      <protection locked="0"/>
    </xf>
    <xf numFmtId="168" fontId="7" fillId="2" borderId="0" xfId="3" applyNumberFormat="1" applyFont="1" applyFill="1"/>
    <xf numFmtId="168" fontId="8" fillId="2" borderId="2" xfId="2" applyNumberFormat="1" applyFont="1" applyFill="1" applyBorder="1" applyAlignment="1" applyProtection="1">
      <alignment horizontal="center" vertical="center"/>
    </xf>
    <xf numFmtId="0" fontId="4" fillId="2" borderId="0" xfId="3" applyFont="1" applyFill="1" applyAlignment="1">
      <alignment vertical="top"/>
    </xf>
    <xf numFmtId="0" fontId="7" fillId="2" borderId="0" xfId="3" applyFont="1" applyFill="1" applyAlignment="1">
      <alignment vertical="top"/>
    </xf>
    <xf numFmtId="168" fontId="7" fillId="2" borderId="0" xfId="2" applyNumberFormat="1" applyFont="1" applyFill="1" applyBorder="1" applyAlignment="1" applyProtection="1">
      <alignment horizontal="center" vertical="top"/>
    </xf>
    <xf numFmtId="168" fontId="7" fillId="2" borderId="0" xfId="2" applyNumberFormat="1" applyFont="1" applyFill="1" applyBorder="1" applyAlignment="1" applyProtection="1">
      <alignment horizontal="left" vertical="center"/>
    </xf>
    <xf numFmtId="0" fontId="6" fillId="2" borderId="0" xfId="3" applyFont="1" applyFill="1" applyAlignment="1">
      <alignment vertical="top"/>
    </xf>
    <xf numFmtId="168" fontId="7" fillId="2" borderId="0" xfId="3" applyNumberFormat="1" applyFont="1" applyFill="1" applyAlignment="1">
      <alignment vertical="top"/>
    </xf>
    <xf numFmtId="0" fontId="42" fillId="2" borderId="0" xfId="3" applyFont="1" applyFill="1" applyAlignment="1">
      <alignment vertical="center" wrapText="1"/>
    </xf>
    <xf numFmtId="0" fontId="22" fillId="2" borderId="0" xfId="3" applyFont="1" applyFill="1" applyAlignment="1">
      <alignment horizontal="left" vertical="center" wrapText="1"/>
    </xf>
    <xf numFmtId="0" fontId="7" fillId="2" borderId="0" xfId="3" applyFont="1" applyFill="1" applyAlignment="1">
      <alignment horizontal="left" vertical="center" wrapText="1"/>
    </xf>
    <xf numFmtId="0" fontId="25" fillId="2" borderId="2" xfId="3" applyFont="1" applyFill="1" applyBorder="1" applyAlignment="1">
      <alignment horizontal="center" vertical="center"/>
    </xf>
    <xf numFmtId="168" fontId="7" fillId="0" borderId="0" xfId="2" applyNumberFormat="1" applyFont="1" applyFill="1" applyBorder="1" applyAlignment="1" applyProtection="1">
      <alignment horizontal="center" vertical="center"/>
    </xf>
    <xf numFmtId="168" fontId="23" fillId="2" borderId="2" xfId="2" applyNumberFormat="1" applyFont="1" applyFill="1" applyBorder="1" applyAlignment="1" applyProtection="1">
      <alignment horizontal="center" vertical="center"/>
    </xf>
    <xf numFmtId="0" fontId="41" fillId="2" borderId="2" xfId="2" applyNumberFormat="1" applyFont="1" applyFill="1" applyBorder="1" applyAlignment="1" applyProtection="1">
      <alignment horizontal="center" vertical="center"/>
      <protection locked="0"/>
    </xf>
    <xf numFmtId="0" fontId="23" fillId="2" borderId="2" xfId="3" applyFont="1" applyFill="1" applyBorder="1" applyAlignment="1">
      <alignment horizontal="center" vertical="center"/>
    </xf>
    <xf numFmtId="0" fontId="23" fillId="2" borderId="2" xfId="3" applyFont="1" applyFill="1" applyBorder="1" applyAlignment="1">
      <alignment horizontal="left" vertical="center" wrapText="1"/>
    </xf>
    <xf numFmtId="0" fontId="7" fillId="2" borderId="2" xfId="3" applyFont="1" applyFill="1" applyBorder="1" applyAlignment="1">
      <alignment horizontal="center" vertical="center"/>
    </xf>
    <xf numFmtId="166" fontId="7" fillId="2" borderId="0" xfId="3" applyNumberFormat="1" applyFont="1" applyFill="1" applyAlignment="1">
      <alignment vertical="top"/>
    </xf>
    <xf numFmtId="0" fontId="7" fillId="2" borderId="1" xfId="3" applyFont="1" applyFill="1" applyBorder="1" applyAlignment="1">
      <alignment horizontal="center" vertical="center"/>
    </xf>
    <xf numFmtId="0" fontId="23" fillId="2" borderId="1" xfId="3" applyFont="1" applyFill="1" applyBorder="1" applyAlignment="1">
      <alignment horizontal="center" vertical="center"/>
    </xf>
    <xf numFmtId="0" fontId="7" fillId="0" borderId="2" xfId="3" applyFont="1" applyBorder="1" applyAlignment="1">
      <alignment horizontal="center" vertical="center"/>
    </xf>
    <xf numFmtId="0" fontId="23" fillId="0" borderId="2" xfId="3" applyFont="1" applyBorder="1" applyAlignment="1">
      <alignment horizontal="center" vertical="center"/>
    </xf>
    <xf numFmtId="0" fontId="21" fillId="0" borderId="2" xfId="3" applyFont="1" applyBorder="1" applyAlignment="1">
      <alignment horizontal="left" vertical="center" wrapText="1"/>
    </xf>
    <xf numFmtId="0" fontId="7" fillId="0" borderId="3" xfId="3" applyFont="1" applyBorder="1" applyAlignment="1">
      <alignment horizontal="left" vertical="center" wrapText="1"/>
    </xf>
    <xf numFmtId="0" fontId="7" fillId="2" borderId="3" xfId="3" applyFont="1" applyFill="1" applyBorder="1" applyAlignment="1">
      <alignment horizontal="left" vertical="center" wrapText="1"/>
    </xf>
    <xf numFmtId="0" fontId="15" fillId="2" borderId="0" xfId="3" applyFont="1" applyFill="1" applyAlignment="1">
      <alignment horizontal="left" vertical="center" wrapText="1"/>
    </xf>
    <xf numFmtId="0" fontId="23" fillId="2" borderId="2" xfId="3" applyFont="1" applyFill="1" applyBorder="1" applyAlignment="1">
      <alignment horizontal="left" vertical="center"/>
    </xf>
    <xf numFmtId="168" fontId="45" fillId="2" borderId="0" xfId="2" applyNumberFormat="1" applyFont="1" applyFill="1" applyBorder="1" applyAlignment="1" applyProtection="1">
      <alignment horizontal="center" vertical="center"/>
    </xf>
    <xf numFmtId="168" fontId="5" fillId="2" borderId="0" xfId="2" applyNumberFormat="1" applyFont="1" applyFill="1" applyBorder="1" applyAlignment="1" applyProtection="1">
      <alignment vertical="center"/>
    </xf>
    <xf numFmtId="0" fontId="7" fillId="2" borderId="0" xfId="3" applyFont="1" applyFill="1" applyAlignment="1">
      <alignment horizontal="left" vertical="center"/>
    </xf>
    <xf numFmtId="0" fontId="7" fillId="2" borderId="2" xfId="3" applyFont="1" applyFill="1" applyBorder="1" applyAlignment="1">
      <alignment horizontal="left" vertical="center"/>
    </xf>
    <xf numFmtId="0" fontId="7" fillId="0" borderId="6" xfId="3" applyFont="1" applyBorder="1" applyAlignment="1">
      <alignment horizontal="left" vertical="center" wrapText="1"/>
    </xf>
    <xf numFmtId="0" fontId="7" fillId="0" borderId="2" xfId="3" applyFont="1" applyBorder="1" applyAlignment="1">
      <alignment horizontal="left" vertical="center"/>
    </xf>
    <xf numFmtId="0" fontId="4" fillId="0" borderId="2" xfId="3" applyFont="1" applyBorder="1" applyAlignment="1">
      <alignment horizontal="left" vertical="center" wrapText="1"/>
    </xf>
    <xf numFmtId="0" fontId="6" fillId="2" borderId="0" xfId="3" applyFont="1" applyFill="1" applyAlignment="1">
      <alignment horizontal="center"/>
    </xf>
    <xf numFmtId="0" fontId="11" fillId="0" borderId="0" xfId="3" applyFont="1"/>
    <xf numFmtId="0" fontId="30" fillId="0" borderId="0" xfId="3" applyFont="1"/>
    <xf numFmtId="0" fontId="4" fillId="0" borderId="0" xfId="3" applyFont="1" applyAlignment="1">
      <alignment wrapText="1"/>
    </xf>
    <xf numFmtId="0" fontId="9" fillId="2" borderId="0" xfId="3" applyFont="1" applyFill="1" applyAlignment="1">
      <alignment horizontal="center" wrapText="1"/>
    </xf>
    <xf numFmtId="0" fontId="4" fillId="0" borderId="0" xfId="3" applyFont="1"/>
    <xf numFmtId="0" fontId="9" fillId="2" borderId="0" xfId="3" applyFont="1" applyFill="1" applyAlignment="1">
      <alignment horizontal="center" vertical="center" wrapText="1"/>
    </xf>
    <xf numFmtId="0" fontId="4" fillId="2" borderId="0" xfId="3" applyFont="1" applyFill="1" applyAlignment="1">
      <alignment horizontal="center" vertical="center" wrapText="1"/>
    </xf>
    <xf numFmtId="0" fontId="4" fillId="2" borderId="0" xfId="3" applyFont="1" applyFill="1" applyAlignment="1">
      <alignment horizontal="left" wrapText="1"/>
    </xf>
    <xf numFmtId="0" fontId="4" fillId="2" borderId="0" xfId="3" applyFont="1" applyFill="1" applyAlignment="1">
      <alignment horizontal="center"/>
    </xf>
    <xf numFmtId="0" fontId="4" fillId="2" borderId="0" xfId="3" applyFont="1" applyFill="1" applyAlignment="1" applyProtection="1">
      <alignment vertical="top"/>
      <protection locked="0"/>
    </xf>
    <xf numFmtId="168" fontId="22" fillId="2" borderId="0" xfId="2" applyNumberFormat="1" applyFont="1" applyFill="1" applyBorder="1" applyAlignment="1" applyProtection="1">
      <alignment vertical="center"/>
    </xf>
    <xf numFmtId="168" fontId="36" fillId="0" borderId="0" xfId="2" applyNumberFormat="1" applyFont="1" applyFill="1" applyBorder="1" applyAlignment="1" applyProtection="1">
      <alignment horizontal="center" wrapText="1"/>
    </xf>
    <xf numFmtId="168" fontId="41" fillId="2" borderId="0" xfId="2" applyNumberFormat="1" applyFont="1" applyFill="1" applyBorder="1" applyAlignment="1" applyProtection="1">
      <alignment vertical="center"/>
      <protection locked="0"/>
    </xf>
    <xf numFmtId="168" fontId="7" fillId="2" borderId="0" xfId="2" applyNumberFormat="1" applyFont="1" applyFill="1" applyBorder="1" applyAlignment="1" applyProtection="1">
      <alignment horizontal="center" vertical="top"/>
      <protection locked="0"/>
    </xf>
    <xf numFmtId="0" fontId="48" fillId="2" borderId="0" xfId="0" applyFont="1" applyFill="1"/>
    <xf numFmtId="0" fontId="41" fillId="2" borderId="0" xfId="0" applyFont="1" applyFill="1" applyAlignment="1">
      <alignment vertical="top"/>
    </xf>
    <xf numFmtId="171" fontId="22" fillId="0" borderId="0" xfId="3" applyNumberFormat="1" applyFont="1" applyAlignment="1">
      <alignment horizontal="left" vertical="center" wrapText="1"/>
    </xf>
    <xf numFmtId="0" fontId="18" fillId="0" borderId="0" xfId="0" applyFont="1" applyAlignment="1">
      <alignment horizontal="center" vertical="center" wrapText="1"/>
    </xf>
    <xf numFmtId="168" fontId="7" fillId="0" borderId="0" xfId="2" applyNumberFormat="1" applyFont="1" applyFill="1" applyBorder="1" applyAlignment="1" applyProtection="1">
      <alignment horizontal="center" vertical="center"/>
      <protection locked="0"/>
    </xf>
    <xf numFmtId="172" fontId="34" fillId="2" borderId="0" xfId="3" applyNumberFormat="1" applyFont="1" applyFill="1" applyAlignment="1" applyProtection="1">
      <alignment horizontal="left" vertical="center" wrapText="1"/>
      <protection locked="0"/>
    </xf>
    <xf numFmtId="0" fontId="18" fillId="2" borderId="0" xfId="0" applyFont="1" applyFill="1"/>
    <xf numFmtId="0" fontId="18" fillId="2" borderId="0" xfId="3" applyFont="1" applyFill="1"/>
    <xf numFmtId="168" fontId="40" fillId="0" borderId="0" xfId="3" applyNumberFormat="1" applyFont="1" applyAlignment="1">
      <alignment vertical="top"/>
    </xf>
    <xf numFmtId="6" fontId="6" fillId="2" borderId="0" xfId="0" applyNumberFormat="1" applyFont="1" applyFill="1" applyAlignment="1" applyProtection="1">
      <alignment vertical="center"/>
      <protection locked="0"/>
    </xf>
    <xf numFmtId="6" fontId="6" fillId="2" borderId="0" xfId="0" applyNumberFormat="1" applyFont="1" applyFill="1" applyAlignment="1" applyProtection="1">
      <alignment horizontal="right" vertical="center"/>
      <protection locked="0"/>
    </xf>
    <xf numFmtId="0" fontId="23" fillId="0" borderId="2" xfId="0" applyFont="1" applyBorder="1" applyAlignment="1">
      <alignment horizontal="left" vertical="center" wrapText="1"/>
    </xf>
    <xf numFmtId="0" fontId="24" fillId="0" borderId="2" xfId="0" applyFont="1" applyBorder="1" applyAlignment="1">
      <alignment horizontal="left" vertical="center" wrapText="1"/>
    </xf>
    <xf numFmtId="0" fontId="21" fillId="0" borderId="9" xfId="3" applyFont="1" applyBorder="1" applyAlignment="1">
      <alignment horizontal="left" vertical="center" wrapText="1"/>
    </xf>
    <xf numFmtId="0" fontId="23" fillId="0" borderId="1" xfId="0" applyFont="1" applyBorder="1" applyAlignment="1">
      <alignment horizontal="left" vertical="center" wrapText="1"/>
    </xf>
    <xf numFmtId="0" fontId="23" fillId="0" borderId="2" xfId="3" applyFont="1" applyBorder="1" applyAlignment="1">
      <alignment vertical="center" wrapText="1"/>
    </xf>
    <xf numFmtId="174" fontId="23" fillId="0" borderId="2" xfId="3" applyNumberFormat="1" applyFont="1" applyBorder="1" applyAlignment="1">
      <alignment horizontal="left" vertical="center" wrapText="1"/>
    </xf>
    <xf numFmtId="0" fontId="23" fillId="0" borderId="2" xfId="0" applyFont="1" applyBorder="1" applyAlignment="1">
      <alignment vertical="center" wrapText="1"/>
    </xf>
    <xf numFmtId="0" fontId="50" fillId="0" borderId="0" xfId="0" applyFont="1" applyAlignment="1">
      <alignment vertical="center"/>
    </xf>
    <xf numFmtId="0" fontId="4" fillId="0" borderId="0" xfId="0" applyFont="1" applyAlignment="1">
      <alignment horizontal="left" vertical="center" wrapText="1"/>
    </xf>
    <xf numFmtId="0" fontId="4" fillId="0" borderId="0" xfId="3" applyFont="1" applyAlignment="1">
      <alignment horizontal="left" vertical="center" wrapText="1"/>
    </xf>
    <xf numFmtId="0" fontId="49" fillId="0" borderId="0" xfId="0" applyFont="1" applyAlignment="1" applyProtection="1">
      <alignment horizontal="left" vertical="center"/>
      <protection locked="0"/>
    </xf>
    <xf numFmtId="0" fontId="51" fillId="0" borderId="0" xfId="0" applyFont="1" applyAlignment="1">
      <alignment vertical="center"/>
    </xf>
    <xf numFmtId="0" fontId="51" fillId="0" borderId="0" xfId="0" applyFont="1"/>
    <xf numFmtId="0" fontId="21" fillId="2" borderId="0" xfId="0" applyFont="1" applyFill="1" applyAlignment="1">
      <alignment vertical="top"/>
    </xf>
    <xf numFmtId="0" fontId="6" fillId="2" borderId="0" xfId="0" applyFont="1" applyFill="1" applyAlignment="1">
      <alignment horizontal="center" vertical="top"/>
    </xf>
    <xf numFmtId="164" fontId="6" fillId="2" borderId="0" xfId="0" applyNumberFormat="1" applyFont="1" applyFill="1" applyAlignment="1">
      <alignment vertical="top"/>
    </xf>
    <xf numFmtId="168" fontId="6" fillId="2" borderId="0" xfId="0" applyNumberFormat="1" applyFont="1" applyFill="1" applyAlignment="1">
      <alignment vertical="top"/>
    </xf>
    <xf numFmtId="6" fontId="6" fillId="2" borderId="0" xfId="0" applyNumberFormat="1" applyFont="1" applyFill="1" applyAlignment="1">
      <alignment vertical="center"/>
    </xf>
    <xf numFmtId="6" fontId="6" fillId="2" borderId="0" xfId="0" applyNumberFormat="1" applyFont="1" applyFill="1" applyAlignment="1">
      <alignment horizontal="right" vertical="center"/>
    </xf>
    <xf numFmtId="0" fontId="41" fillId="0" borderId="0" xfId="0" applyFont="1" applyAlignment="1" applyProtection="1">
      <alignment horizontal="left" vertical="top"/>
      <protection locked="0"/>
    </xf>
    <xf numFmtId="0" fontId="41" fillId="2" borderId="0" xfId="0" applyFont="1" applyFill="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9" fillId="0" borderId="0" xfId="0" applyFont="1" applyAlignment="1">
      <alignment horizontal="center" vertical="center" wrapText="1"/>
    </xf>
    <xf numFmtId="170" fontId="57" fillId="0" borderId="4" xfId="0" applyNumberFormat="1" applyFont="1" applyBorder="1" applyAlignment="1">
      <alignment horizontal="center" vertical="center" wrapText="1"/>
    </xf>
    <xf numFmtId="0" fontId="59" fillId="2" borderId="0" xfId="3" applyFont="1" applyFill="1"/>
    <xf numFmtId="0" fontId="34" fillId="2" borderId="0" xfId="3" applyFont="1" applyFill="1" applyAlignment="1">
      <alignment vertical="top"/>
    </xf>
    <xf numFmtId="0" fontId="34" fillId="0" borderId="0" xfId="3" applyFont="1" applyAlignment="1" applyProtection="1">
      <alignment horizontal="left" vertical="top"/>
      <protection locked="0"/>
    </xf>
    <xf numFmtId="0" fontId="34" fillId="2" borderId="0" xfId="3" applyFont="1" applyFill="1" applyAlignment="1" applyProtection="1">
      <alignment horizontal="left" vertical="center"/>
      <protection locked="0"/>
    </xf>
    <xf numFmtId="0" fontId="34" fillId="0" borderId="9" xfId="3" applyFont="1" applyBorder="1" applyAlignment="1" applyProtection="1">
      <alignment horizontal="left" vertical="center" wrapText="1"/>
      <protection locked="0"/>
    </xf>
    <xf numFmtId="0" fontId="49" fillId="0" borderId="0" xfId="3" applyFont="1" applyAlignment="1" applyProtection="1">
      <alignment horizontal="center" vertical="center" wrapText="1"/>
      <protection locked="0"/>
    </xf>
    <xf numFmtId="167" fontId="6" fillId="2" borderId="0" xfId="3" applyNumberFormat="1" applyFont="1" applyFill="1" applyAlignment="1" applyProtection="1">
      <alignment horizontal="center"/>
      <protection locked="0"/>
    </xf>
    <xf numFmtId="0" fontId="8" fillId="2" borderId="0" xfId="3" applyFont="1" applyFill="1" applyAlignment="1" applyProtection="1">
      <alignment vertical="top"/>
      <protection locked="0"/>
    </xf>
    <xf numFmtId="169" fontId="22" fillId="2" borderId="0" xfId="3" applyNumberFormat="1" applyFont="1" applyFill="1" applyAlignment="1" applyProtection="1">
      <alignment horizontal="left" vertical="center" wrapText="1"/>
      <protection locked="0"/>
    </xf>
    <xf numFmtId="0" fontId="4" fillId="2" borderId="0" xfId="3" applyFont="1" applyFill="1" applyProtection="1">
      <protection locked="0"/>
    </xf>
    <xf numFmtId="168" fontId="7" fillId="2" borderId="0" xfId="2" applyNumberFormat="1" applyFont="1" applyFill="1" applyAlignment="1" applyProtection="1">
      <alignment horizontal="center" vertical="center"/>
      <protection locked="0"/>
    </xf>
    <xf numFmtId="0" fontId="22" fillId="2" borderId="0" xfId="3" applyFont="1" applyFill="1" applyAlignment="1" applyProtection="1">
      <alignment vertical="center" wrapText="1"/>
      <protection locked="0"/>
    </xf>
    <xf numFmtId="0" fontId="16" fillId="2" borderId="0" xfId="3" applyFont="1" applyFill="1" applyProtection="1">
      <protection locked="0"/>
    </xf>
    <xf numFmtId="0" fontId="16" fillId="0" borderId="0" xfId="3" applyFont="1" applyProtection="1">
      <protection locked="0"/>
    </xf>
    <xf numFmtId="0" fontId="49" fillId="2" borderId="0" xfId="3" applyFont="1" applyFill="1" applyAlignment="1" applyProtection="1">
      <alignment horizontal="left" vertical="center"/>
      <protection locked="0"/>
    </xf>
    <xf numFmtId="173" fontId="39" fillId="2" borderId="0" xfId="3" applyNumberFormat="1" applyFont="1" applyFill="1" applyAlignment="1" applyProtection="1">
      <alignment horizontal="left" vertical="center" wrapText="1"/>
      <protection locked="0"/>
    </xf>
    <xf numFmtId="0" fontId="8" fillId="2" borderId="0" xfId="3" applyFont="1" applyFill="1" applyAlignment="1" applyProtection="1">
      <alignment vertical="top" wrapText="1"/>
      <protection locked="0"/>
    </xf>
    <xf numFmtId="0" fontId="18" fillId="4" borderId="2" xfId="0" applyFont="1" applyFill="1" applyBorder="1" applyAlignment="1">
      <alignment horizontal="center" vertical="center" wrapText="1"/>
    </xf>
    <xf numFmtId="0" fontId="18" fillId="4" borderId="0" xfId="0" applyFont="1" applyFill="1" applyAlignment="1">
      <alignment horizontal="center" vertical="center" wrapText="1"/>
    </xf>
    <xf numFmtId="0" fontId="8" fillId="2" borderId="0" xfId="0" applyFont="1" applyFill="1" applyAlignment="1" applyProtection="1">
      <alignment vertical="top"/>
      <protection locked="0"/>
    </xf>
    <xf numFmtId="167" fontId="6" fillId="2" borderId="0" xfId="0" applyNumberFormat="1" applyFont="1" applyFill="1" applyAlignment="1" applyProtection="1">
      <alignment horizontal="center"/>
      <protection locked="0"/>
    </xf>
    <xf numFmtId="0" fontId="15" fillId="2" borderId="9" xfId="2" applyNumberFormat="1" applyFont="1" applyFill="1" applyBorder="1" applyAlignment="1" applyProtection="1">
      <alignment horizontal="center" vertical="center"/>
      <protection locked="0"/>
    </xf>
    <xf numFmtId="168" fontId="22" fillId="2" borderId="2" xfId="2" applyNumberFormat="1" applyFont="1" applyFill="1" applyBorder="1" applyAlignment="1" applyProtection="1">
      <alignment horizontal="center" vertical="center"/>
    </xf>
    <xf numFmtId="168" fontId="43" fillId="2" borderId="2" xfId="2" applyNumberFormat="1" applyFont="1" applyFill="1" applyBorder="1" applyAlignment="1" applyProtection="1">
      <alignment horizontal="center" vertical="center"/>
    </xf>
    <xf numFmtId="0" fontId="60" fillId="2" borderId="0" xfId="0" applyFont="1" applyFill="1" applyAlignment="1">
      <alignment vertical="top"/>
    </xf>
    <xf numFmtId="0" fontId="60" fillId="2" borderId="0" xfId="0" applyFont="1" applyFill="1" applyAlignment="1">
      <alignment vertical="center"/>
    </xf>
    <xf numFmtId="0" fontId="23" fillId="2" borderId="2" xfId="0" applyFont="1" applyFill="1" applyBorder="1" applyAlignment="1">
      <alignment horizontal="left" vertical="center"/>
    </xf>
    <xf numFmtId="0" fontId="22" fillId="2" borderId="2" xfId="0" applyFont="1" applyFill="1" applyBorder="1" applyAlignment="1">
      <alignment horizontal="left" vertical="center" wrapText="1"/>
    </xf>
    <xf numFmtId="0" fontId="60" fillId="2" borderId="0" xfId="0" applyFont="1" applyFill="1"/>
    <xf numFmtId="0" fontId="34" fillId="0" borderId="0" xfId="0" applyFont="1" applyAlignment="1" applyProtection="1">
      <alignment horizontal="left" vertical="top"/>
      <protection locked="0"/>
    </xf>
    <xf numFmtId="0" fontId="52" fillId="2" borderId="0" xfId="0" applyFont="1" applyFill="1" applyAlignment="1">
      <alignment horizontal="center" vertical="center"/>
    </xf>
    <xf numFmtId="0" fontId="34" fillId="2" borderId="0" xfId="0" applyFont="1" applyFill="1" applyAlignment="1" applyProtection="1">
      <alignment horizontal="left" vertical="center"/>
      <protection locked="0"/>
    </xf>
    <xf numFmtId="0" fontId="34" fillId="0" borderId="9" xfId="0" applyFont="1" applyBorder="1" applyAlignment="1" applyProtection="1">
      <alignment horizontal="left" vertical="center" wrapText="1"/>
      <protection locked="0"/>
    </xf>
    <xf numFmtId="172" fontId="57" fillId="0" borderId="4" xfId="3" applyNumberFormat="1" applyFont="1" applyBorder="1" applyAlignment="1">
      <alignment horizontal="center" vertical="center" wrapText="1"/>
    </xf>
    <xf numFmtId="0" fontId="34" fillId="0" borderId="1" xfId="3" applyFont="1" applyBorder="1" applyAlignment="1" applyProtection="1">
      <alignment horizontal="center" vertical="center"/>
      <protection locked="0"/>
    </xf>
    <xf numFmtId="168" fontId="7" fillId="0" borderId="9" xfId="2" applyNumberFormat="1" applyFont="1" applyFill="1" applyBorder="1" applyAlignment="1" applyProtection="1">
      <alignment horizontal="center" vertical="center"/>
    </xf>
    <xf numFmtId="0" fontId="7" fillId="0" borderId="2" xfId="0" applyFont="1" applyBorder="1" applyAlignment="1">
      <alignment horizontal="center" vertical="center"/>
    </xf>
    <xf numFmtId="168" fontId="23" fillId="0" borderId="2" xfId="2" applyNumberFormat="1" applyFont="1" applyFill="1" applyBorder="1" applyAlignment="1" applyProtection="1">
      <alignment horizontal="center" vertical="center"/>
    </xf>
    <xf numFmtId="168" fontId="4" fillId="2" borderId="2" xfId="2" applyNumberFormat="1" applyFont="1" applyFill="1" applyBorder="1" applyAlignment="1" applyProtection="1">
      <alignment horizontal="center" vertical="center"/>
    </xf>
    <xf numFmtId="168" fontId="4" fillId="0" borderId="2" xfId="2" applyNumberFormat="1" applyFont="1" applyFill="1" applyBorder="1" applyAlignment="1" applyProtection="1">
      <alignment horizontal="center" vertical="center"/>
    </xf>
    <xf numFmtId="168" fontId="22" fillId="2" borderId="3" xfId="2" applyNumberFormat="1" applyFont="1" applyFill="1" applyBorder="1" applyAlignment="1" applyProtection="1">
      <alignment horizontal="center" vertical="center"/>
    </xf>
    <xf numFmtId="168" fontId="22" fillId="2" borderId="5" xfId="2" applyNumberFormat="1" applyFont="1" applyFill="1" applyBorder="1" applyAlignment="1" applyProtection="1">
      <alignment horizontal="center" vertical="center"/>
    </xf>
    <xf numFmtId="168" fontId="22" fillId="2" borderId="4" xfId="2" applyNumberFormat="1" applyFont="1" applyFill="1" applyBorder="1" applyAlignment="1" applyProtection="1">
      <alignment horizontal="center" vertical="center"/>
    </xf>
    <xf numFmtId="167" fontId="6" fillId="2" borderId="0" xfId="0" applyNumberFormat="1" applyFont="1" applyFill="1" applyAlignment="1" applyProtection="1">
      <alignment horizontal="left"/>
      <protection locked="0"/>
    </xf>
    <xf numFmtId="168" fontId="36" fillId="0" borderId="0" xfId="2" applyNumberFormat="1" applyFont="1" applyFill="1" applyBorder="1" applyAlignment="1" applyProtection="1">
      <alignment horizontal="center" wrapText="1"/>
    </xf>
    <xf numFmtId="168" fontId="7" fillId="0" borderId="9" xfId="2" applyNumberFormat="1" applyFont="1" applyFill="1" applyBorder="1" applyAlignment="1" applyProtection="1">
      <alignment horizontal="center" vertical="center"/>
    </xf>
    <xf numFmtId="0" fontId="33" fillId="2" borderId="3"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4" xfId="0" applyFont="1" applyFill="1" applyBorder="1" applyAlignment="1">
      <alignment horizontal="center" vertical="center" wrapText="1"/>
    </xf>
    <xf numFmtId="168" fontId="7" fillId="2" borderId="2" xfId="2" applyNumberFormat="1" applyFont="1" applyFill="1" applyBorder="1" applyAlignment="1" applyProtection="1">
      <alignment horizontal="center" vertical="center"/>
    </xf>
    <xf numFmtId="168" fontId="23" fillId="0" borderId="2" xfId="2" applyNumberFormat="1" applyFont="1" applyFill="1" applyBorder="1" applyAlignment="1" applyProtection="1">
      <alignment horizontal="left" vertical="center"/>
    </xf>
    <xf numFmtId="168" fontId="7" fillId="2" borderId="7" xfId="2" applyNumberFormat="1" applyFont="1" applyFill="1" applyBorder="1" applyAlignment="1" applyProtection="1">
      <alignment horizontal="center" vertical="center"/>
    </xf>
    <xf numFmtId="168" fontId="7" fillId="2" borderId="8" xfId="2" applyNumberFormat="1" applyFont="1" applyFill="1" applyBorder="1" applyAlignment="1" applyProtection="1">
      <alignment horizontal="center" vertical="center"/>
    </xf>
    <xf numFmtId="168" fontId="23" fillId="0" borderId="3" xfId="2" applyNumberFormat="1" applyFont="1" applyFill="1" applyBorder="1" applyAlignment="1" applyProtection="1">
      <alignment horizontal="center" vertical="center"/>
    </xf>
    <xf numFmtId="168" fontId="23" fillId="0" borderId="4" xfId="2" applyNumberFormat="1" applyFont="1" applyFill="1" applyBorder="1" applyAlignment="1" applyProtection="1">
      <alignment horizontal="center" vertical="center"/>
    </xf>
    <xf numFmtId="168" fontId="7" fillId="0" borderId="3" xfId="2" applyNumberFormat="1" applyFont="1" applyFill="1" applyBorder="1" applyAlignment="1" applyProtection="1">
      <alignment horizontal="center" vertical="center"/>
    </xf>
    <xf numFmtId="168" fontId="7" fillId="0" borderId="4" xfId="2" applyNumberFormat="1" applyFont="1" applyFill="1" applyBorder="1" applyAlignment="1" applyProtection="1">
      <alignment horizontal="center" vertical="center"/>
    </xf>
    <xf numFmtId="168" fontId="30" fillId="2" borderId="3" xfId="2" applyNumberFormat="1" applyFont="1" applyFill="1" applyBorder="1" applyAlignment="1" applyProtection="1">
      <alignment horizontal="center" vertical="center"/>
    </xf>
    <xf numFmtId="168" fontId="30" fillId="2" borderId="4" xfId="2" applyNumberFormat="1" applyFont="1" applyFill="1" applyBorder="1" applyAlignment="1" applyProtection="1">
      <alignment horizontal="center" vertical="center"/>
    </xf>
    <xf numFmtId="168" fontId="23" fillId="0" borderId="7" xfId="2" applyNumberFormat="1" applyFont="1" applyFill="1" applyBorder="1" applyAlignment="1" applyProtection="1">
      <alignment horizontal="center" vertical="center"/>
    </xf>
    <xf numFmtId="168" fontId="23" fillId="0" borderId="8" xfId="2" applyNumberFormat="1" applyFont="1" applyFill="1" applyBorder="1" applyAlignment="1" applyProtection="1">
      <alignment horizontal="center" vertical="center"/>
    </xf>
    <xf numFmtId="168" fontId="15" fillId="2" borderId="9" xfId="2" applyNumberFormat="1" applyFont="1" applyFill="1" applyBorder="1" applyAlignment="1" applyProtection="1">
      <alignment horizontal="center" vertical="center"/>
    </xf>
    <xf numFmtId="168" fontId="23" fillId="0" borderId="3" xfId="2" applyNumberFormat="1" applyFont="1" applyFill="1" applyBorder="1" applyAlignment="1" applyProtection="1">
      <alignment horizontal="right" vertical="center"/>
    </xf>
    <xf numFmtId="168" fontId="23" fillId="0" borderId="4" xfId="2" applyNumberFormat="1" applyFont="1" applyFill="1" applyBorder="1" applyAlignment="1" applyProtection="1">
      <alignment horizontal="right" vertical="center"/>
    </xf>
    <xf numFmtId="168" fontId="30" fillId="0" borderId="3" xfId="2" applyNumberFormat="1" applyFont="1" applyFill="1" applyBorder="1" applyAlignment="1" applyProtection="1">
      <alignment horizontal="center" vertical="center"/>
    </xf>
    <xf numFmtId="168" fontId="30" fillId="0" borderId="4" xfId="2" applyNumberFormat="1" applyFont="1" applyFill="1" applyBorder="1" applyAlignment="1" applyProtection="1">
      <alignment horizontal="center" vertical="center"/>
    </xf>
    <xf numFmtId="168" fontId="7" fillId="2" borderId="9" xfId="2" applyNumberFormat="1" applyFont="1" applyFill="1" applyBorder="1" applyAlignment="1" applyProtection="1">
      <alignment horizontal="center" vertical="center"/>
    </xf>
    <xf numFmtId="168" fontId="7" fillId="0" borderId="7" xfId="2" applyNumberFormat="1" applyFont="1" applyFill="1" applyBorder="1" applyAlignment="1" applyProtection="1">
      <alignment horizontal="center" vertical="center"/>
    </xf>
    <xf numFmtId="168" fontId="7" fillId="0" borderId="8" xfId="2" applyNumberFormat="1" applyFont="1" applyFill="1" applyBorder="1" applyAlignment="1" applyProtection="1">
      <alignment horizontal="center" vertical="center"/>
    </xf>
    <xf numFmtId="168" fontId="7" fillId="2" borderId="3" xfId="2" applyNumberFormat="1" applyFont="1" applyFill="1" applyBorder="1" applyAlignment="1" applyProtection="1">
      <alignment horizontal="center" vertical="center"/>
    </xf>
    <xf numFmtId="168" fontId="7" fillId="2" borderId="4" xfId="2" applyNumberFormat="1" applyFont="1" applyFill="1" applyBorder="1" applyAlignment="1" applyProtection="1">
      <alignment horizontal="center" vertical="center"/>
    </xf>
    <xf numFmtId="168" fontId="7" fillId="2" borderId="3" xfId="2" applyNumberFormat="1" applyFont="1" applyFill="1" applyBorder="1" applyAlignment="1" applyProtection="1">
      <alignment horizontal="right" vertical="center"/>
    </xf>
    <xf numFmtId="168" fontId="7" fillId="2" borderId="4" xfId="2" applyNumberFormat="1" applyFont="1" applyFill="1" applyBorder="1" applyAlignment="1" applyProtection="1">
      <alignment horizontal="right" vertical="center"/>
    </xf>
    <xf numFmtId="168" fontId="23" fillId="2" borderId="3" xfId="2" applyNumberFormat="1" applyFont="1" applyFill="1" applyBorder="1" applyAlignment="1" applyProtection="1">
      <alignment horizontal="center" vertical="center"/>
    </xf>
    <xf numFmtId="168" fontId="23" fillId="2" borderId="4" xfId="2" applyNumberFormat="1" applyFont="1" applyFill="1" applyBorder="1" applyAlignment="1" applyProtection="1">
      <alignment horizontal="center" vertical="center"/>
    </xf>
    <xf numFmtId="0" fontId="29" fillId="2" borderId="0" xfId="3" applyFont="1" applyFill="1" applyAlignment="1">
      <alignment horizontal="center" vertical="center" wrapText="1"/>
    </xf>
    <xf numFmtId="0" fontId="4" fillId="2" borderId="0" xfId="3" applyFont="1" applyFill="1" applyAlignment="1" applyProtection="1">
      <alignment horizontal="center" vertical="center" wrapText="1"/>
      <protection locked="0"/>
    </xf>
    <xf numFmtId="170" fontId="22" fillId="0" borderId="3" xfId="2" applyNumberFormat="1" applyFont="1" applyFill="1" applyBorder="1" applyAlignment="1" applyProtection="1">
      <alignment horizontal="center" vertical="center"/>
    </xf>
    <xf numFmtId="170" fontId="22" fillId="0" borderId="5" xfId="2" applyNumberFormat="1" applyFont="1" applyFill="1" applyBorder="1" applyAlignment="1" applyProtection="1">
      <alignment horizontal="center" vertical="center"/>
    </xf>
    <xf numFmtId="170" fontId="22" fillId="0" borderId="4" xfId="2" applyNumberFormat="1" applyFont="1" applyFill="1" applyBorder="1" applyAlignment="1" applyProtection="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3" applyFont="1" applyBorder="1" applyAlignment="1">
      <alignment horizontal="left" vertical="center" wrapText="1"/>
    </xf>
    <xf numFmtId="0" fontId="7" fillId="0" borderId="4" xfId="3" applyFont="1" applyBorder="1" applyAlignment="1">
      <alignment horizontal="left" vertical="center" wrapText="1"/>
    </xf>
    <xf numFmtId="0" fontId="10" fillId="2" borderId="9" xfId="3" applyFont="1" applyFill="1" applyBorder="1" applyAlignment="1">
      <alignment horizontal="left" vertical="center" wrapText="1"/>
    </xf>
    <xf numFmtId="168" fontId="22" fillId="2" borderId="2" xfId="2" applyNumberFormat="1" applyFont="1" applyFill="1" applyBorder="1" applyAlignment="1" applyProtection="1">
      <alignment horizontal="center" vertical="center"/>
    </xf>
    <xf numFmtId="168" fontId="7" fillId="2" borderId="3" xfId="2" applyNumberFormat="1" applyFont="1" applyFill="1" applyBorder="1" applyAlignment="1" applyProtection="1">
      <alignment horizontal="center" vertical="center" wrapText="1"/>
    </xf>
    <xf numFmtId="168" fontId="7" fillId="2" borderId="4" xfId="2" applyNumberFormat="1" applyFont="1" applyFill="1" applyBorder="1" applyAlignment="1" applyProtection="1">
      <alignment horizontal="center" vertical="center" wrapText="1"/>
    </xf>
    <xf numFmtId="168" fontId="7" fillId="0" borderId="2" xfId="2" applyNumberFormat="1" applyFont="1" applyFill="1" applyBorder="1" applyAlignment="1" applyProtection="1">
      <alignment horizontal="center" vertical="center"/>
    </xf>
    <xf numFmtId="168" fontId="7" fillId="2" borderId="2" xfId="2" applyNumberFormat="1" applyFont="1" applyFill="1" applyBorder="1" applyAlignment="1" applyProtection="1">
      <alignment horizontal="center" vertical="center"/>
      <protection locked="0"/>
    </xf>
    <xf numFmtId="0" fontId="4" fillId="0" borderId="0" xfId="0" applyFont="1" applyAlignment="1">
      <alignment horizontal="left" vertical="center" wrapText="1"/>
    </xf>
    <xf numFmtId="168" fontId="23" fillId="2" borderId="2" xfId="2" applyNumberFormat="1" applyFont="1" applyFill="1" applyBorder="1" applyAlignment="1" applyProtection="1">
      <alignment horizontal="center" vertical="center" wrapText="1"/>
    </xf>
    <xf numFmtId="168" fontId="23" fillId="2" borderId="2" xfId="2" applyNumberFormat="1" applyFont="1" applyFill="1" applyBorder="1" applyAlignment="1" applyProtection="1">
      <alignment horizontal="center" vertical="center"/>
    </xf>
    <xf numFmtId="0" fontId="23" fillId="0" borderId="13"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168" fontId="30" fillId="0" borderId="2" xfId="2" applyNumberFormat="1" applyFont="1" applyFill="1" applyBorder="1" applyAlignment="1" applyProtection="1">
      <alignment horizontal="center" vertical="center"/>
    </xf>
    <xf numFmtId="0" fontId="52" fillId="2" borderId="2" xfId="0" applyFont="1" applyFill="1" applyBorder="1" applyAlignment="1">
      <alignment horizontal="left" vertical="center" wrapText="1"/>
    </xf>
    <xf numFmtId="0" fontId="7" fillId="0" borderId="0" xfId="0" applyFont="1" applyAlignment="1">
      <alignment horizontal="left" vertical="center" wrapText="1"/>
    </xf>
    <xf numFmtId="168" fontId="20" fillId="0" borderId="2" xfId="2" applyNumberFormat="1" applyFont="1" applyFill="1" applyBorder="1" applyAlignment="1" applyProtection="1">
      <alignment horizontal="center" vertical="center" wrapText="1"/>
    </xf>
    <xf numFmtId="0" fontId="55" fillId="0" borderId="3" xfId="0" applyFont="1" applyBorder="1" applyAlignment="1">
      <alignment horizontal="center" vertical="center"/>
    </xf>
    <xf numFmtId="0" fontId="56" fillId="0" borderId="5" xfId="0" applyFont="1" applyBorder="1" applyAlignment="1">
      <alignment horizontal="center" vertical="center"/>
    </xf>
    <xf numFmtId="0" fontId="55" fillId="2" borderId="3" xfId="0" applyFont="1" applyFill="1" applyBorder="1" applyAlignment="1">
      <alignment horizontal="center" vertical="center"/>
    </xf>
    <xf numFmtId="0" fontId="55" fillId="2" borderId="5" xfId="0" applyFont="1" applyFill="1" applyBorder="1" applyAlignment="1">
      <alignment horizontal="center" vertical="center"/>
    </xf>
    <xf numFmtId="168" fontId="7" fillId="2" borderId="1" xfId="2" applyNumberFormat="1" applyFont="1" applyFill="1" applyBorder="1" applyAlignment="1" applyProtection="1">
      <alignment horizontal="center" vertical="center"/>
    </xf>
    <xf numFmtId="0" fontId="18" fillId="3" borderId="2" xfId="0" applyFont="1" applyFill="1" applyBorder="1" applyAlignment="1">
      <alignment horizontal="center" vertical="center" wrapText="1"/>
    </xf>
    <xf numFmtId="0" fontId="12" fillId="0" borderId="9" xfId="0" applyFont="1" applyBorder="1" applyAlignment="1">
      <alignment vertical="center" wrapText="1"/>
    </xf>
    <xf numFmtId="168" fontId="7" fillId="2" borderId="2" xfId="2" applyNumberFormat="1" applyFont="1" applyFill="1" applyBorder="1" applyAlignment="1" applyProtection="1">
      <alignment horizontal="right" vertical="center"/>
    </xf>
    <xf numFmtId="168" fontId="30" fillId="2" borderId="2" xfId="2" applyNumberFormat="1" applyFont="1" applyFill="1" applyBorder="1" applyAlignment="1" applyProtection="1">
      <alignment horizontal="center" vertical="center"/>
    </xf>
    <xf numFmtId="168" fontId="30" fillId="0" borderId="7" xfId="2" applyNumberFormat="1" applyFont="1" applyFill="1" applyBorder="1" applyAlignment="1" applyProtection="1">
      <alignment horizontal="center" vertical="center"/>
    </xf>
    <xf numFmtId="168" fontId="30" fillId="0" borderId="8" xfId="2" applyNumberFormat="1" applyFont="1" applyFill="1" applyBorder="1" applyAlignment="1" applyProtection="1">
      <alignment horizontal="center" vertical="center"/>
    </xf>
    <xf numFmtId="168" fontId="7" fillId="0" borderId="3" xfId="2" applyNumberFormat="1" applyFont="1" applyFill="1" applyBorder="1" applyAlignment="1" applyProtection="1">
      <alignment horizontal="right" vertical="center"/>
    </xf>
    <xf numFmtId="168" fontId="7" fillId="0" borderId="4" xfId="2" applyNumberFormat="1" applyFont="1" applyFill="1" applyBorder="1" applyAlignment="1" applyProtection="1">
      <alignment horizontal="right" vertical="center"/>
    </xf>
    <xf numFmtId="167" fontId="6" fillId="2" borderId="0" xfId="3" applyNumberFormat="1" applyFont="1" applyFill="1" applyAlignment="1" applyProtection="1">
      <alignment horizontal="left"/>
      <protection locked="0"/>
    </xf>
    <xf numFmtId="0" fontId="7" fillId="0" borderId="2" xfId="3" applyFont="1" applyBorder="1" applyAlignment="1">
      <alignment horizontal="left" vertical="center" wrapText="1"/>
    </xf>
    <xf numFmtId="172" fontId="22" fillId="0" borderId="3" xfId="2" applyNumberFormat="1" applyFont="1" applyFill="1" applyBorder="1" applyAlignment="1" applyProtection="1">
      <alignment horizontal="center" vertical="center"/>
    </xf>
    <xf numFmtId="172" fontId="22" fillId="0" borderId="5" xfId="2" applyNumberFormat="1" applyFont="1" applyFill="1" applyBorder="1" applyAlignment="1" applyProtection="1">
      <alignment horizontal="center" vertical="center"/>
    </xf>
    <xf numFmtId="172" fontId="22" fillId="0" borderId="4" xfId="2" applyNumberFormat="1" applyFont="1" applyFill="1" applyBorder="1" applyAlignment="1" applyProtection="1">
      <alignment horizontal="center" vertical="center"/>
    </xf>
    <xf numFmtId="168" fontId="4" fillId="0" borderId="3" xfId="2" applyNumberFormat="1" applyFont="1" applyFill="1" applyBorder="1" applyAlignment="1" applyProtection="1">
      <alignment horizontal="center" vertical="center"/>
    </xf>
    <xf numFmtId="168" fontId="4" fillId="0" borderId="4" xfId="2" applyNumberFormat="1" applyFont="1" applyFill="1" applyBorder="1" applyAlignment="1" applyProtection="1">
      <alignment horizontal="center" vertical="center"/>
    </xf>
    <xf numFmtId="0" fontId="4" fillId="0" borderId="0" xfId="3" applyFont="1" applyAlignment="1">
      <alignment horizontal="left" vertical="center" wrapText="1"/>
    </xf>
    <xf numFmtId="168" fontId="4" fillId="2" borderId="3" xfId="2" applyNumberFormat="1" applyFont="1" applyFill="1" applyBorder="1" applyAlignment="1" applyProtection="1">
      <alignment horizontal="center" vertical="center"/>
    </xf>
    <xf numFmtId="168" fontId="4" fillId="2" borderId="4" xfId="2" applyNumberFormat="1" applyFont="1" applyFill="1" applyBorder="1" applyAlignment="1" applyProtection="1">
      <alignment horizontal="center" vertical="center"/>
    </xf>
    <xf numFmtId="0" fontId="7" fillId="0" borderId="0" xfId="3" applyFont="1" applyAlignment="1">
      <alignment horizontal="left" vertical="center" wrapText="1"/>
    </xf>
    <xf numFmtId="0" fontId="62" fillId="2" borderId="3" xfId="3" applyFont="1" applyFill="1" applyBorder="1" applyAlignment="1">
      <alignment horizontal="center" vertical="center" wrapText="1"/>
    </xf>
    <xf numFmtId="0" fontId="17" fillId="2" borderId="5" xfId="3" applyFont="1" applyFill="1" applyBorder="1" applyAlignment="1">
      <alignment horizontal="center" vertical="center" wrapText="1"/>
    </xf>
    <xf numFmtId="0" fontId="17" fillId="2" borderId="4" xfId="3" applyFont="1" applyFill="1" applyBorder="1" applyAlignment="1">
      <alignment horizontal="center" vertical="center" wrapText="1"/>
    </xf>
    <xf numFmtId="0" fontId="12" fillId="0" borderId="9" xfId="3" applyFont="1" applyBorder="1" applyAlignment="1">
      <alignment vertical="center" wrapText="1"/>
    </xf>
    <xf numFmtId="0" fontId="52" fillId="2" borderId="2" xfId="3" applyFont="1" applyFill="1" applyBorder="1" applyAlignment="1">
      <alignment horizontal="left" vertical="center" wrapText="1"/>
    </xf>
    <xf numFmtId="0" fontId="55" fillId="0" borderId="3" xfId="3" applyFont="1" applyBorder="1" applyAlignment="1">
      <alignment horizontal="center" vertical="center"/>
    </xf>
    <xf numFmtId="0" fontId="56" fillId="0" borderId="5" xfId="3" applyFont="1" applyBorder="1" applyAlignment="1">
      <alignment horizontal="center" vertical="center"/>
    </xf>
    <xf numFmtId="0" fontId="18" fillId="3" borderId="3" xfId="3" applyFont="1" applyFill="1" applyBorder="1" applyAlignment="1">
      <alignment horizontal="center" vertical="center" wrapText="1"/>
    </xf>
    <xf numFmtId="0" fontId="18" fillId="3" borderId="4" xfId="3" applyFont="1" applyFill="1" applyBorder="1" applyAlignment="1">
      <alignment horizontal="center" vertical="center" wrapText="1"/>
    </xf>
    <xf numFmtId="0" fontId="23" fillId="0" borderId="3" xfId="3" applyFont="1" applyBorder="1" applyAlignment="1">
      <alignment horizontal="center" vertical="center" wrapText="1"/>
    </xf>
    <xf numFmtId="0" fontId="23" fillId="0" borderId="5" xfId="3" applyFont="1" applyBorder="1" applyAlignment="1">
      <alignment horizontal="center" vertical="center" wrapText="1"/>
    </xf>
    <xf numFmtId="0" fontId="23" fillId="0" borderId="4" xfId="3" applyFont="1" applyBorder="1" applyAlignment="1">
      <alignment horizontal="center" vertical="center" wrapText="1"/>
    </xf>
    <xf numFmtId="168" fontId="4" fillId="2" borderId="0" xfId="2" applyNumberFormat="1" applyFont="1" applyFill="1" applyBorder="1" applyAlignment="1" applyProtection="1">
      <alignment horizontal="center" vertical="center"/>
    </xf>
    <xf numFmtId="0" fontId="55" fillId="2" borderId="3" xfId="3" applyFont="1" applyFill="1" applyBorder="1" applyAlignment="1">
      <alignment horizontal="center" vertical="center"/>
    </xf>
    <xf numFmtId="0" fontId="55" fillId="2" borderId="5" xfId="3" applyFont="1" applyFill="1" applyBorder="1" applyAlignment="1">
      <alignment horizontal="center" vertical="center"/>
    </xf>
    <xf numFmtId="168" fontId="4" fillId="2" borderId="0" xfId="2" applyNumberFormat="1" applyFont="1" applyFill="1" applyBorder="1" applyAlignment="1" applyProtection="1">
      <alignment horizontal="center" vertical="top"/>
    </xf>
    <xf numFmtId="168" fontId="4" fillId="0" borderId="0" xfId="2" applyNumberFormat="1" applyFont="1" applyFill="1" applyBorder="1" applyAlignment="1" applyProtection="1">
      <alignment horizontal="center" vertical="top"/>
    </xf>
    <xf numFmtId="168" fontId="22" fillId="0" borderId="0" xfId="2" applyNumberFormat="1" applyFont="1" applyFill="1" applyBorder="1" applyAlignment="1" applyProtection="1">
      <alignment horizontal="center" vertical="center"/>
    </xf>
    <xf numFmtId="0" fontId="18" fillId="0" borderId="0" xfId="3" applyFont="1" applyAlignment="1">
      <alignment horizontal="center" vertical="center" wrapText="1"/>
    </xf>
    <xf numFmtId="0" fontId="18" fillId="3" borderId="2" xfId="3" applyFont="1" applyFill="1" applyBorder="1" applyAlignment="1">
      <alignment horizontal="center" vertical="center" wrapText="1"/>
    </xf>
    <xf numFmtId="0" fontId="23" fillId="0" borderId="0" xfId="0" applyFont="1" applyAlignment="1">
      <alignment horizontal="center" vertical="top" wrapText="1"/>
    </xf>
    <xf numFmtId="168" fontId="7" fillId="2" borderId="5" xfId="2" applyNumberFormat="1" applyFont="1" applyFill="1" applyBorder="1" applyAlignment="1" applyProtection="1">
      <alignment horizontal="center" vertical="center" wrapText="1"/>
    </xf>
    <xf numFmtId="168" fontId="23" fillId="0" borderId="2" xfId="2" applyNumberFormat="1" applyFont="1" applyFill="1" applyBorder="1" applyAlignment="1" applyProtection="1">
      <alignment horizontal="center" vertical="center"/>
      <protection locked="0"/>
    </xf>
  </cellXfs>
  <cellStyles count="5">
    <cellStyle name="Euro" xfId="1" xr:uid="{00000000-0005-0000-0000-000000000000}"/>
    <cellStyle name="Milliers" xfId="2" builtinId="3"/>
    <cellStyle name="Normal" xfId="0" builtinId="0"/>
    <cellStyle name="Normal 2" xfId="3" xr:uid="{00000000-0005-0000-0000-000004000000}"/>
    <cellStyle name="Normal 2 2" xfId="4"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41B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3</xdr:col>
      <xdr:colOff>95250</xdr:colOff>
      <xdr:row>4</xdr:row>
      <xdr:rowOff>119062</xdr:rowOff>
    </xdr:from>
    <xdr:to>
      <xdr:col>4</xdr:col>
      <xdr:colOff>222250</xdr:colOff>
      <xdr:row>4</xdr:row>
      <xdr:rowOff>531813</xdr:rowOff>
    </xdr:to>
    <xdr:sp macro="" textlink="">
      <xdr:nvSpPr>
        <xdr:cNvPr id="96" name="ZoneTexte 95">
          <a:extLst>
            <a:ext uri="{FF2B5EF4-FFF2-40B4-BE49-F238E27FC236}">
              <a16:creationId xmlns:a16="http://schemas.microsoft.com/office/drawing/2014/main" id="{434F7E49-DE44-4250-8B89-8DA1031DD7F8}"/>
            </a:ext>
          </a:extLst>
        </xdr:cNvPr>
        <xdr:cNvSpPr txBox="1"/>
      </xdr:nvSpPr>
      <xdr:spPr>
        <a:xfrm>
          <a:off x="11159490" y="2077402"/>
          <a:ext cx="363220" cy="412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2400"/>
        </a:p>
        <a:p>
          <a:endParaRPr lang="fr-FR" sz="2200"/>
        </a:p>
      </xdr:txBody>
    </xdr:sp>
    <xdr:clientData/>
  </xdr:twoCellAnchor>
  <xdr:twoCellAnchor editAs="oneCell">
    <xdr:from>
      <xdr:col>2</xdr:col>
      <xdr:colOff>917122</xdr:colOff>
      <xdr:row>1</xdr:row>
      <xdr:rowOff>582385</xdr:rowOff>
    </xdr:from>
    <xdr:to>
      <xdr:col>5</xdr:col>
      <xdr:colOff>1257300</xdr:colOff>
      <xdr:row>8</xdr:row>
      <xdr:rowOff>227774</xdr:rowOff>
    </xdr:to>
    <xdr:pic>
      <xdr:nvPicPr>
        <xdr:cNvPr id="11" name="Image 10">
          <a:extLst>
            <a:ext uri="{FF2B5EF4-FFF2-40B4-BE49-F238E27FC236}">
              <a16:creationId xmlns:a16="http://schemas.microsoft.com/office/drawing/2014/main" id="{8B6B54B0-7234-4605-B713-E33B5B44FB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73193" y="813706"/>
          <a:ext cx="2789464" cy="2094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21771</xdr:colOff>
      <xdr:row>131</xdr:row>
      <xdr:rowOff>500743</xdr:rowOff>
    </xdr:from>
    <xdr:to>
      <xdr:col>0</xdr:col>
      <xdr:colOff>293914</xdr:colOff>
      <xdr:row>133</xdr:row>
      <xdr:rowOff>391886</xdr:rowOff>
    </xdr:to>
    <xdr:sp macro="" textlink="">
      <xdr:nvSpPr>
        <xdr:cNvPr id="2" name="ZoneTexte 1">
          <a:extLst>
            <a:ext uri="{FF2B5EF4-FFF2-40B4-BE49-F238E27FC236}">
              <a16:creationId xmlns:a16="http://schemas.microsoft.com/office/drawing/2014/main" id="{A87151C4-E60E-402A-A8FC-F3BED66B523A}"/>
            </a:ext>
          </a:extLst>
        </xdr:cNvPr>
        <xdr:cNvSpPr txBox="1"/>
      </xdr:nvSpPr>
      <xdr:spPr>
        <a:xfrm>
          <a:off x="21771" y="20617543"/>
          <a:ext cx="256903" cy="173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xdr:from>
      <xdr:col>3</xdr:col>
      <xdr:colOff>95250</xdr:colOff>
      <xdr:row>4</xdr:row>
      <xdr:rowOff>119062</xdr:rowOff>
    </xdr:from>
    <xdr:to>
      <xdr:col>4</xdr:col>
      <xdr:colOff>222250</xdr:colOff>
      <xdr:row>4</xdr:row>
      <xdr:rowOff>531813</xdr:rowOff>
    </xdr:to>
    <xdr:sp macro="" textlink="">
      <xdr:nvSpPr>
        <xdr:cNvPr id="3" name="ZoneTexte 2">
          <a:extLst>
            <a:ext uri="{FF2B5EF4-FFF2-40B4-BE49-F238E27FC236}">
              <a16:creationId xmlns:a16="http://schemas.microsoft.com/office/drawing/2014/main" id="{98108A7F-E466-429E-9C99-F07D6314B6D9}"/>
            </a:ext>
          </a:extLst>
        </xdr:cNvPr>
        <xdr:cNvSpPr txBox="1"/>
      </xdr:nvSpPr>
      <xdr:spPr>
        <a:xfrm>
          <a:off x="941070" y="789622"/>
          <a:ext cx="408940" cy="46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2400"/>
        </a:p>
        <a:p>
          <a:endParaRPr lang="fr-FR" sz="2200"/>
        </a:p>
      </xdr:txBody>
    </xdr:sp>
    <xdr:clientData/>
  </xdr:twoCellAnchor>
  <xdr:twoCellAnchor>
    <xdr:from>
      <xdr:col>0</xdr:col>
      <xdr:colOff>21771</xdr:colOff>
      <xdr:row>131</xdr:row>
      <xdr:rowOff>500743</xdr:rowOff>
    </xdr:from>
    <xdr:to>
      <xdr:col>0</xdr:col>
      <xdr:colOff>293914</xdr:colOff>
      <xdr:row>135</xdr:row>
      <xdr:rowOff>0</xdr:rowOff>
    </xdr:to>
    <xdr:sp macro="" textlink="">
      <xdr:nvSpPr>
        <xdr:cNvPr id="4" name="ZoneTexte 3">
          <a:extLst>
            <a:ext uri="{FF2B5EF4-FFF2-40B4-BE49-F238E27FC236}">
              <a16:creationId xmlns:a16="http://schemas.microsoft.com/office/drawing/2014/main" id="{9ED06C7C-E391-4657-A9A4-9EDE542AB771}"/>
            </a:ext>
          </a:extLst>
        </xdr:cNvPr>
        <xdr:cNvSpPr txBox="1"/>
      </xdr:nvSpPr>
      <xdr:spPr>
        <a:xfrm>
          <a:off x="21771" y="20617543"/>
          <a:ext cx="256903" cy="337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xdr:from>
      <xdr:col>0</xdr:col>
      <xdr:colOff>21771</xdr:colOff>
      <xdr:row>131</xdr:row>
      <xdr:rowOff>500743</xdr:rowOff>
    </xdr:from>
    <xdr:to>
      <xdr:col>0</xdr:col>
      <xdr:colOff>293914</xdr:colOff>
      <xdr:row>133</xdr:row>
      <xdr:rowOff>391886</xdr:rowOff>
    </xdr:to>
    <xdr:sp macro="" textlink="">
      <xdr:nvSpPr>
        <xdr:cNvPr id="5" name="ZoneTexte 4">
          <a:extLst>
            <a:ext uri="{FF2B5EF4-FFF2-40B4-BE49-F238E27FC236}">
              <a16:creationId xmlns:a16="http://schemas.microsoft.com/office/drawing/2014/main" id="{37CA0943-183B-4A07-85C1-99887128843D}"/>
            </a:ext>
          </a:extLst>
        </xdr:cNvPr>
        <xdr:cNvSpPr txBox="1"/>
      </xdr:nvSpPr>
      <xdr:spPr>
        <a:xfrm>
          <a:off x="21771" y="20617543"/>
          <a:ext cx="256903" cy="173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xdr:from>
      <xdr:col>0</xdr:col>
      <xdr:colOff>21771</xdr:colOff>
      <xdr:row>131</xdr:row>
      <xdr:rowOff>500743</xdr:rowOff>
    </xdr:from>
    <xdr:to>
      <xdr:col>0</xdr:col>
      <xdr:colOff>293914</xdr:colOff>
      <xdr:row>135</xdr:row>
      <xdr:rowOff>0</xdr:rowOff>
    </xdr:to>
    <xdr:sp macro="" textlink="">
      <xdr:nvSpPr>
        <xdr:cNvPr id="6" name="ZoneTexte 5">
          <a:extLst>
            <a:ext uri="{FF2B5EF4-FFF2-40B4-BE49-F238E27FC236}">
              <a16:creationId xmlns:a16="http://schemas.microsoft.com/office/drawing/2014/main" id="{D16F52B9-0EEF-4AB8-88D2-18486DA69E57}"/>
            </a:ext>
          </a:extLst>
        </xdr:cNvPr>
        <xdr:cNvSpPr txBox="1"/>
      </xdr:nvSpPr>
      <xdr:spPr>
        <a:xfrm>
          <a:off x="21771" y="20617543"/>
          <a:ext cx="256903" cy="337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oneCellAnchor>
    <xdr:from>
      <xdr:col>2</xdr:col>
      <xdr:colOff>585106</xdr:colOff>
      <xdr:row>2</xdr:row>
      <xdr:rowOff>108857</xdr:rowOff>
    </xdr:from>
    <xdr:ext cx="3298371" cy="2088142"/>
    <xdr:pic>
      <xdr:nvPicPr>
        <xdr:cNvPr id="7" name="Image 6">
          <a:extLst>
            <a:ext uri="{FF2B5EF4-FFF2-40B4-BE49-F238E27FC236}">
              <a16:creationId xmlns:a16="http://schemas.microsoft.com/office/drawing/2014/main" id="{C15015D8-4E57-4ED3-9ED9-20FEAAE84E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77892" y="870857"/>
          <a:ext cx="3298371" cy="2088142"/>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RowHeight="12.75"/>
  <sheetData/>
  <phoneticPr fontId="0" type="noConversion"/>
  <pageMargins left="0.78740157499999996" right="0.78740157499999996" top="0.984251969" bottom="0.984251969" header="0.4921259845" footer="0.492125984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C151"/>
  <sheetViews>
    <sheetView showGridLines="0" tabSelected="1" showRuler="0" topLeftCell="A102" zoomScale="90" zoomScaleNormal="90" zoomScaleSheetLayoutView="70" zoomScalePageLayoutView="50" workbookViewId="0">
      <selection activeCell="E106" sqref="E106"/>
    </sheetView>
  </sheetViews>
  <sheetFormatPr baseColWidth="10" defaultColWidth="1.7109375" defaultRowHeight="41.45" customHeight="1"/>
  <cols>
    <col min="1" max="1" width="29.42578125" style="5" customWidth="1"/>
    <col min="2" max="2" width="87" style="6" customWidth="1"/>
    <col min="3" max="3" width="18.85546875" style="1" customWidth="1"/>
    <col min="4" max="4" width="7.85546875" style="7" customWidth="1"/>
    <col min="5" max="5" width="10" style="7" customWidth="1"/>
    <col min="6" max="6" width="23.28515625" style="2" customWidth="1"/>
    <col min="7" max="7" width="4.140625" style="1" customWidth="1"/>
    <col min="8" max="8" width="49.7109375" style="1" customWidth="1"/>
    <col min="9" max="9" width="13.42578125" style="1" customWidth="1"/>
    <col min="10" max="10" width="6" style="1" bestFit="1" customWidth="1"/>
    <col min="11" max="16384" width="1.7109375" style="1"/>
  </cols>
  <sheetData>
    <row r="1" spans="1:8" ht="18">
      <c r="A1" s="280" t="s">
        <v>398</v>
      </c>
      <c r="B1" s="280"/>
      <c r="E1" s="45"/>
      <c r="F1" s="46"/>
      <c r="H1" s="218"/>
    </row>
    <row r="2" spans="1:8" ht="45.75" customHeight="1">
      <c r="A2" s="174"/>
      <c r="B2" s="188" t="s">
        <v>318</v>
      </c>
      <c r="C2" s="188" t="s">
        <v>332</v>
      </c>
      <c r="D2" s="233"/>
      <c r="E2" s="233"/>
      <c r="F2" s="233"/>
    </row>
    <row r="3" spans="1:8" ht="36" customHeight="1">
      <c r="A3" s="48"/>
      <c r="B3" s="49"/>
      <c r="C3" s="50"/>
      <c r="D3" s="288"/>
      <c r="E3" s="288"/>
      <c r="F3" s="288"/>
    </row>
    <row r="4" spans="1:8" ht="25.15" customHeight="1">
      <c r="A4" s="219" t="s">
        <v>362</v>
      </c>
      <c r="B4" s="209"/>
      <c r="D4" s="51"/>
      <c r="E4" s="52"/>
      <c r="F4" s="53"/>
    </row>
    <row r="5" spans="1:8" ht="21" customHeight="1">
      <c r="A5" s="220"/>
      <c r="B5" s="185"/>
      <c r="C5" s="155"/>
      <c r="D5" s="54"/>
      <c r="E5" s="52"/>
      <c r="F5" s="53"/>
    </row>
    <row r="6" spans="1:8" s="54" customFormat="1" ht="21" customHeight="1">
      <c r="A6" s="219"/>
      <c r="B6" s="185"/>
      <c r="C6" s="155"/>
      <c r="E6" s="52"/>
      <c r="F6" s="53"/>
    </row>
    <row r="7" spans="1:8" s="56" customFormat="1" ht="21" customHeight="1">
      <c r="A7" s="219"/>
      <c r="B7" s="185"/>
      <c r="C7" s="155"/>
      <c r="D7" s="54"/>
      <c r="E7" s="55"/>
      <c r="F7" s="55"/>
    </row>
    <row r="8" spans="1:8" s="50" customFormat="1" ht="21" customHeight="1">
      <c r="A8" s="221" t="s">
        <v>333</v>
      </c>
      <c r="B8" s="186"/>
      <c r="C8" s="156"/>
      <c r="D8" s="54"/>
      <c r="E8" s="55"/>
      <c r="F8" s="55"/>
    </row>
    <row r="9" spans="1:8" s="50" customFormat="1" ht="46.9" customHeight="1">
      <c r="A9" s="222" t="s">
        <v>363</v>
      </c>
      <c r="B9" s="187"/>
      <c r="C9" s="187"/>
      <c r="D9" s="57"/>
      <c r="E9" s="296"/>
      <c r="F9" s="296"/>
    </row>
    <row r="10" spans="1:8" s="54" customFormat="1" ht="27.6" customHeight="1">
      <c r="A10" s="236" t="s">
        <v>361</v>
      </c>
      <c r="B10" s="237" t="s">
        <v>24</v>
      </c>
      <c r="C10" s="237"/>
      <c r="D10" s="237"/>
      <c r="E10" s="237"/>
      <c r="F10" s="238"/>
    </row>
    <row r="11" spans="1:8" s="58" customFormat="1" ht="111.6" customHeight="1">
      <c r="A11" s="283" t="s">
        <v>330</v>
      </c>
      <c r="B11" s="284"/>
      <c r="C11" s="284"/>
      <c r="D11" s="284"/>
      <c r="E11" s="284"/>
      <c r="F11" s="285"/>
    </row>
    <row r="12" spans="1:8" s="58" customFormat="1" ht="35.450000000000003" customHeight="1">
      <c r="A12" s="287" t="s">
        <v>334</v>
      </c>
      <c r="B12" s="287"/>
      <c r="C12" s="290" t="s">
        <v>115</v>
      </c>
      <c r="D12" s="291"/>
      <c r="E12" s="291"/>
      <c r="F12" s="189">
        <f>C139</f>
        <v>0</v>
      </c>
    </row>
    <row r="13" spans="1:8" s="56" customFormat="1" ht="39" customHeight="1">
      <c r="A13" s="287" t="s">
        <v>335</v>
      </c>
      <c r="B13" s="287"/>
      <c r="C13" s="292" t="s">
        <v>115</v>
      </c>
      <c r="D13" s="293"/>
      <c r="E13" s="293"/>
      <c r="F13" s="189">
        <f>B135-190</f>
        <v>45131</v>
      </c>
      <c r="G13" s="59"/>
    </row>
    <row r="14" spans="1:8" s="50" customFormat="1" ht="36.6" customHeight="1">
      <c r="A14" s="28" t="s">
        <v>32</v>
      </c>
      <c r="B14" s="29" t="s">
        <v>29</v>
      </c>
      <c r="C14" s="294">
        <v>406500</v>
      </c>
      <c r="D14" s="294"/>
      <c r="E14" s="87">
        <v>0</v>
      </c>
      <c r="F14" s="42">
        <f>E14*C14</f>
        <v>0</v>
      </c>
      <c r="G14" s="59"/>
    </row>
    <row r="15" spans="1:8" s="56" customFormat="1" ht="18">
      <c r="A15" s="5"/>
      <c r="B15" s="6"/>
      <c r="C15" s="1"/>
      <c r="D15" s="7"/>
      <c r="E15" s="210"/>
      <c r="F15" s="2"/>
      <c r="G15" s="59"/>
    </row>
    <row r="16" spans="1:8" s="50" customFormat="1" ht="18">
      <c r="A16" s="295" t="s">
        <v>39</v>
      </c>
      <c r="B16" s="295"/>
      <c r="C16" s="251"/>
      <c r="D16" s="251"/>
      <c r="E16" s="211"/>
      <c r="F16" s="61"/>
      <c r="G16" s="59"/>
    </row>
    <row r="17" spans="1:8" s="56" customFormat="1" ht="45" customHeight="1">
      <c r="A17" s="3" t="s">
        <v>33</v>
      </c>
      <c r="B17" s="31" t="s">
        <v>117</v>
      </c>
      <c r="C17" s="286">
        <v>1500</v>
      </c>
      <c r="D17" s="286"/>
      <c r="E17" s="88">
        <v>0</v>
      </c>
      <c r="F17" s="44">
        <f>E17*C17</f>
        <v>0</v>
      </c>
      <c r="G17" s="59"/>
    </row>
    <row r="18" spans="1:8" s="56" customFormat="1" ht="45" customHeight="1">
      <c r="A18" s="3" t="s">
        <v>34</v>
      </c>
      <c r="B18" s="31" t="s">
        <v>118</v>
      </c>
      <c r="C18" s="286">
        <v>1500</v>
      </c>
      <c r="D18" s="286"/>
      <c r="E18" s="88">
        <v>0</v>
      </c>
      <c r="F18" s="44">
        <f t="shared" ref="F18:F20" si="0">E18*C18</f>
        <v>0</v>
      </c>
      <c r="G18" s="59"/>
    </row>
    <row r="19" spans="1:8" s="56" customFormat="1" ht="45" customHeight="1">
      <c r="A19" s="3" t="s">
        <v>116</v>
      </c>
      <c r="B19" s="4" t="s">
        <v>11</v>
      </c>
      <c r="C19" s="239">
        <v>37500</v>
      </c>
      <c r="D19" s="239"/>
      <c r="E19" s="89">
        <v>0</v>
      </c>
      <c r="F19" s="44">
        <f t="shared" si="0"/>
        <v>0</v>
      </c>
      <c r="G19" s="59"/>
    </row>
    <row r="20" spans="1:8" s="56" customFormat="1" ht="46.5" customHeight="1">
      <c r="A20" s="216" t="s">
        <v>353</v>
      </c>
      <c r="B20" s="217" t="s">
        <v>372</v>
      </c>
      <c r="C20" s="282">
        <v>167800</v>
      </c>
      <c r="D20" s="282"/>
      <c r="E20" s="89">
        <v>0</v>
      </c>
      <c r="F20" s="44">
        <f t="shared" si="0"/>
        <v>0</v>
      </c>
      <c r="G20" s="59"/>
      <c r="H20" s="215"/>
    </row>
    <row r="21" spans="1:8" s="56" customFormat="1" ht="18">
      <c r="A21" s="5"/>
      <c r="B21" s="6"/>
      <c r="C21" s="1"/>
      <c r="D21" s="7"/>
      <c r="E21" s="7"/>
      <c r="F21" s="2"/>
      <c r="G21" s="59"/>
    </row>
    <row r="22" spans="1:8" s="56" customFormat="1" ht="18">
      <c r="A22" s="295" t="s">
        <v>22</v>
      </c>
      <c r="B22" s="295"/>
      <c r="C22" s="289" t="s">
        <v>10</v>
      </c>
      <c r="D22" s="289"/>
      <c r="E22" s="289" t="s">
        <v>367</v>
      </c>
      <c r="F22" s="289"/>
      <c r="G22" s="59"/>
    </row>
    <row r="23" spans="1:8" s="56" customFormat="1" ht="45" customHeight="1">
      <c r="A23" s="3" t="s">
        <v>391</v>
      </c>
      <c r="B23" s="166" t="s">
        <v>401</v>
      </c>
      <c r="C23" s="281" t="s">
        <v>384</v>
      </c>
      <c r="D23" s="282"/>
      <c r="E23" s="281" t="s">
        <v>385</v>
      </c>
      <c r="F23" s="282"/>
      <c r="G23" s="59"/>
    </row>
    <row r="24" spans="1:8" s="56" customFormat="1" ht="45" customHeight="1">
      <c r="A24" s="3" t="s">
        <v>392</v>
      </c>
      <c r="B24" s="8" t="s">
        <v>402</v>
      </c>
      <c r="C24" s="282" t="s">
        <v>386</v>
      </c>
      <c r="D24" s="282"/>
      <c r="E24" s="282" t="s">
        <v>387</v>
      </c>
      <c r="F24" s="282"/>
      <c r="G24" s="59"/>
    </row>
    <row r="25" spans="1:8" s="56" customFormat="1" ht="45" customHeight="1">
      <c r="A25" s="3" t="s">
        <v>126</v>
      </c>
      <c r="B25" s="8" t="s">
        <v>13</v>
      </c>
      <c r="C25" s="228" t="s">
        <v>1</v>
      </c>
      <c r="D25" s="228"/>
      <c r="E25" s="228" t="s">
        <v>1</v>
      </c>
      <c r="F25" s="228"/>
      <c r="G25" s="62"/>
    </row>
    <row r="26" spans="1:8" s="56" customFormat="1" ht="45" customHeight="1">
      <c r="A26" s="3" t="s">
        <v>127</v>
      </c>
      <c r="B26" s="8" t="s">
        <v>280</v>
      </c>
      <c r="C26" s="229" t="s">
        <v>1</v>
      </c>
      <c r="D26" s="229"/>
      <c r="E26" s="229" t="s">
        <v>1</v>
      </c>
      <c r="F26" s="229"/>
      <c r="G26" s="59"/>
    </row>
    <row r="27" spans="1:8" s="56" customFormat="1" ht="45" customHeight="1">
      <c r="A27" s="3" t="s">
        <v>128</v>
      </c>
      <c r="B27" s="8" t="s">
        <v>40</v>
      </c>
      <c r="C27" s="229" t="s">
        <v>1</v>
      </c>
      <c r="D27" s="229"/>
      <c r="E27" s="229" t="s">
        <v>1</v>
      </c>
      <c r="F27" s="229"/>
      <c r="G27" s="59"/>
    </row>
    <row r="28" spans="1:8" s="56" customFormat="1" ht="45" customHeight="1">
      <c r="A28" s="3" t="s">
        <v>129</v>
      </c>
      <c r="B28" s="8" t="s">
        <v>6</v>
      </c>
      <c r="C28" s="229" t="s">
        <v>1</v>
      </c>
      <c r="D28" s="229"/>
      <c r="E28" s="229" t="s">
        <v>1</v>
      </c>
      <c r="F28" s="229"/>
      <c r="G28" s="63"/>
    </row>
    <row r="29" spans="1:8" s="56" customFormat="1" ht="45" customHeight="1">
      <c r="A29" s="3" t="s">
        <v>130</v>
      </c>
      <c r="B29" s="8" t="s">
        <v>77</v>
      </c>
      <c r="C29" s="229" t="s">
        <v>1</v>
      </c>
      <c r="D29" s="229"/>
      <c r="E29" s="229" t="s">
        <v>1</v>
      </c>
      <c r="F29" s="229"/>
      <c r="G29" s="59"/>
    </row>
    <row r="30" spans="1:8" s="56" customFormat="1" ht="45" customHeight="1">
      <c r="A30" s="3" t="s">
        <v>131</v>
      </c>
      <c r="B30" s="8" t="s">
        <v>36</v>
      </c>
      <c r="C30" s="228" t="s">
        <v>1</v>
      </c>
      <c r="D30" s="228"/>
      <c r="E30" s="228" t="s">
        <v>1</v>
      </c>
      <c r="F30" s="228"/>
      <c r="G30" s="62"/>
    </row>
    <row r="31" spans="1:8" s="56" customFormat="1" ht="45" customHeight="1">
      <c r="A31" s="3" t="s">
        <v>132</v>
      </c>
      <c r="B31" s="8" t="s">
        <v>25</v>
      </c>
      <c r="C31" s="228" t="s">
        <v>1</v>
      </c>
      <c r="D31" s="228"/>
      <c r="E31" s="228" t="s">
        <v>1</v>
      </c>
      <c r="F31" s="228"/>
      <c r="G31" s="62"/>
    </row>
    <row r="32" spans="1:8" s="56" customFormat="1" ht="45" customHeight="1">
      <c r="A32" s="3" t="s">
        <v>133</v>
      </c>
      <c r="B32" s="8" t="s">
        <v>0</v>
      </c>
      <c r="C32" s="228" t="s">
        <v>1</v>
      </c>
      <c r="D32" s="228"/>
      <c r="E32" s="228" t="s">
        <v>1</v>
      </c>
      <c r="F32" s="228"/>
      <c r="G32" s="63"/>
    </row>
    <row r="33" spans="1:7" s="56" customFormat="1" ht="45" customHeight="1">
      <c r="A33" s="3" t="s">
        <v>134</v>
      </c>
      <c r="B33" s="8" t="s">
        <v>4</v>
      </c>
      <c r="C33" s="228" t="s">
        <v>1</v>
      </c>
      <c r="D33" s="228"/>
      <c r="E33" s="228" t="s">
        <v>1</v>
      </c>
      <c r="F33" s="228"/>
      <c r="G33" s="63"/>
    </row>
    <row r="34" spans="1:7" s="56" customFormat="1" ht="45" customHeight="1">
      <c r="A34" s="3" t="s">
        <v>135</v>
      </c>
      <c r="B34" s="8" t="s">
        <v>38</v>
      </c>
      <c r="C34" s="228" t="s">
        <v>1</v>
      </c>
      <c r="D34" s="228"/>
      <c r="E34" s="228" t="s">
        <v>1</v>
      </c>
      <c r="F34" s="228"/>
      <c r="G34" s="62"/>
    </row>
    <row r="35" spans="1:7" ht="41.45" customHeight="1">
      <c r="A35" s="3" t="s">
        <v>136</v>
      </c>
      <c r="B35" s="3" t="s">
        <v>30</v>
      </c>
      <c r="C35" s="228" t="s">
        <v>1</v>
      </c>
      <c r="D35" s="228"/>
      <c r="E35" s="228" t="s">
        <v>1</v>
      </c>
      <c r="F35" s="228"/>
      <c r="G35" s="62"/>
    </row>
    <row r="36" spans="1:7" s="56" customFormat="1" ht="45" customHeight="1">
      <c r="A36" s="3" t="s">
        <v>137</v>
      </c>
      <c r="B36" s="9" t="s">
        <v>283</v>
      </c>
      <c r="C36" s="228" t="s">
        <v>1</v>
      </c>
      <c r="D36" s="228"/>
      <c r="E36" s="228" t="s">
        <v>1</v>
      </c>
      <c r="F36" s="228"/>
      <c r="G36" s="59"/>
    </row>
    <row r="37" spans="1:7" s="56" customFormat="1" ht="45" customHeight="1">
      <c r="A37" s="3" t="s">
        <v>138</v>
      </c>
      <c r="B37" s="32" t="s">
        <v>281</v>
      </c>
      <c r="C37" s="229" t="s">
        <v>1</v>
      </c>
      <c r="D37" s="229"/>
      <c r="E37" s="229" t="s">
        <v>1</v>
      </c>
      <c r="F37" s="229"/>
      <c r="G37" s="59"/>
    </row>
    <row r="38" spans="1:7" s="56" customFormat="1" ht="45" customHeight="1">
      <c r="A38" s="3" t="s">
        <v>139</v>
      </c>
      <c r="B38" s="33" t="s">
        <v>282</v>
      </c>
      <c r="C38" s="229" t="s">
        <v>1</v>
      </c>
      <c r="D38" s="229"/>
      <c r="E38" s="229" t="s">
        <v>1</v>
      </c>
      <c r="F38" s="229"/>
      <c r="G38" s="59"/>
    </row>
    <row r="39" spans="1:7" s="56" customFormat="1" ht="45" customHeight="1">
      <c r="A39" s="3" t="s">
        <v>393</v>
      </c>
      <c r="B39" s="34" t="s">
        <v>388</v>
      </c>
      <c r="C39" s="227" t="s">
        <v>389</v>
      </c>
      <c r="D39" s="227"/>
      <c r="E39" s="227" t="s">
        <v>390</v>
      </c>
      <c r="F39" s="227"/>
      <c r="G39" s="59"/>
    </row>
    <row r="40" spans="1:7" s="56" customFormat="1" ht="45" customHeight="1">
      <c r="A40" s="3" t="s">
        <v>140</v>
      </c>
      <c r="B40" s="8" t="s">
        <v>263</v>
      </c>
      <c r="C40" s="229" t="s">
        <v>1</v>
      </c>
      <c r="D40" s="229"/>
      <c r="E40" s="229" t="s">
        <v>1</v>
      </c>
      <c r="F40" s="229"/>
      <c r="G40" s="59"/>
    </row>
    <row r="41" spans="1:7" s="56" customFormat="1" ht="45" customHeight="1">
      <c r="A41" s="3" t="s">
        <v>141</v>
      </c>
      <c r="B41" s="9" t="s">
        <v>23</v>
      </c>
      <c r="C41" s="228" t="s">
        <v>1</v>
      </c>
      <c r="D41" s="228"/>
      <c r="E41" s="228" t="s">
        <v>1</v>
      </c>
      <c r="F41" s="228"/>
      <c r="G41" s="59"/>
    </row>
    <row r="42" spans="1:7" s="56" customFormat="1" ht="45" customHeight="1">
      <c r="A42" s="3" t="s">
        <v>375</v>
      </c>
      <c r="B42" s="9" t="s">
        <v>368</v>
      </c>
      <c r="C42" s="228"/>
      <c r="D42" s="228"/>
      <c r="E42" s="228" t="s">
        <v>1</v>
      </c>
      <c r="F42" s="228"/>
      <c r="G42" s="64"/>
    </row>
    <row r="43" spans="1:7" s="56" customFormat="1" ht="45" customHeight="1">
      <c r="A43" s="3" t="s">
        <v>376</v>
      </c>
      <c r="B43" s="166" t="s">
        <v>397</v>
      </c>
      <c r="C43" s="228"/>
      <c r="D43" s="228"/>
      <c r="E43" s="228" t="s">
        <v>1</v>
      </c>
      <c r="F43" s="228"/>
      <c r="G43" s="64"/>
    </row>
    <row r="44" spans="1:7" s="56" customFormat="1" ht="57.75" customHeight="1">
      <c r="A44" s="3" t="s">
        <v>377</v>
      </c>
      <c r="B44" s="9" t="s">
        <v>371</v>
      </c>
      <c r="C44" s="228"/>
      <c r="D44" s="228"/>
      <c r="E44" s="228" t="s">
        <v>1</v>
      </c>
      <c r="F44" s="228"/>
      <c r="G44" s="64"/>
    </row>
    <row r="45" spans="1:7" s="56" customFormat="1" ht="45" customHeight="1">
      <c r="A45" s="3" t="s">
        <v>378</v>
      </c>
      <c r="B45" s="9" t="s">
        <v>369</v>
      </c>
      <c r="C45" s="228"/>
      <c r="D45" s="228"/>
      <c r="E45" s="228" t="s">
        <v>1</v>
      </c>
      <c r="F45" s="228"/>
      <c r="G45" s="64"/>
    </row>
    <row r="46" spans="1:7" s="56" customFormat="1" ht="45" customHeight="1">
      <c r="A46" s="3" t="s">
        <v>379</v>
      </c>
      <c r="B46" s="166" t="s">
        <v>370</v>
      </c>
      <c r="C46" s="228"/>
      <c r="D46" s="228"/>
      <c r="E46" s="228" t="s">
        <v>1</v>
      </c>
      <c r="F46" s="228"/>
      <c r="G46" s="64"/>
    </row>
    <row r="47" spans="1:7" s="56" customFormat="1" ht="63" customHeight="1">
      <c r="A47" s="3" t="s">
        <v>380</v>
      </c>
      <c r="B47" s="9" t="s">
        <v>374</v>
      </c>
      <c r="C47" s="228"/>
      <c r="D47" s="228"/>
      <c r="E47" s="228" t="s">
        <v>1</v>
      </c>
      <c r="F47" s="228"/>
      <c r="G47" s="64"/>
    </row>
    <row r="48" spans="1:7" s="56" customFormat="1" ht="78.75" customHeight="1">
      <c r="A48" s="3" t="s">
        <v>381</v>
      </c>
      <c r="B48" s="172" t="s">
        <v>426</v>
      </c>
      <c r="C48" s="228"/>
      <c r="D48" s="228"/>
      <c r="E48" s="228" t="s">
        <v>1</v>
      </c>
      <c r="F48" s="228"/>
      <c r="G48" s="64"/>
    </row>
    <row r="49" spans="1:8" s="56" customFormat="1" ht="45" customHeight="1">
      <c r="A49" s="3" t="s">
        <v>382</v>
      </c>
      <c r="B49" s="166" t="s">
        <v>347</v>
      </c>
      <c r="C49" s="228"/>
      <c r="D49" s="228"/>
      <c r="E49" s="228" t="s">
        <v>1</v>
      </c>
      <c r="F49" s="228"/>
      <c r="G49" s="64"/>
    </row>
    <row r="50" spans="1:8" s="56" customFormat="1" ht="18">
      <c r="A50" s="5"/>
      <c r="B50" s="6"/>
      <c r="C50" s="1"/>
      <c r="D50" s="7"/>
      <c r="E50" s="7"/>
      <c r="F50" s="2"/>
    </row>
    <row r="51" spans="1:8" s="56" customFormat="1" ht="18">
      <c r="A51" s="295" t="s">
        <v>41</v>
      </c>
      <c r="B51" s="295"/>
      <c r="C51" s="256"/>
      <c r="D51" s="256"/>
      <c r="E51" s="235"/>
      <c r="F51" s="235"/>
    </row>
    <row r="52" spans="1:8" s="50" customFormat="1" ht="45" customHeight="1">
      <c r="A52" s="40" t="s">
        <v>120</v>
      </c>
      <c r="B52" s="17" t="s">
        <v>26</v>
      </c>
      <c r="C52" s="241">
        <v>8450</v>
      </c>
      <c r="D52" s="242"/>
      <c r="E52" s="87">
        <v>0</v>
      </c>
      <c r="F52" s="42">
        <f>E52*C52</f>
        <v>0</v>
      </c>
    </row>
    <row r="53" spans="1:8" s="56" customFormat="1" ht="45" customHeight="1">
      <c r="A53" s="40" t="s">
        <v>121</v>
      </c>
      <c r="B53" s="12" t="s">
        <v>27</v>
      </c>
      <c r="C53" s="259">
        <v>3980</v>
      </c>
      <c r="D53" s="260"/>
      <c r="E53" s="87">
        <v>0</v>
      </c>
      <c r="F53" s="42">
        <f>E53*C53</f>
        <v>0</v>
      </c>
    </row>
    <row r="54" spans="1:8" s="56" customFormat="1" ht="18">
      <c r="A54" s="5"/>
      <c r="B54" s="6"/>
      <c r="C54" s="1"/>
      <c r="D54" s="7"/>
      <c r="E54" s="7"/>
      <c r="F54" s="2"/>
    </row>
    <row r="55" spans="1:8" s="56" customFormat="1" ht="18">
      <c r="A55" s="295" t="s">
        <v>8</v>
      </c>
      <c r="B55" s="295"/>
      <c r="C55" s="256"/>
      <c r="D55" s="256"/>
      <c r="E55" s="235"/>
      <c r="F55" s="235"/>
    </row>
    <row r="56" spans="1:8" s="56" customFormat="1" ht="45" customHeight="1">
      <c r="A56" s="10" t="s">
        <v>55</v>
      </c>
      <c r="B56" s="13" t="s">
        <v>17</v>
      </c>
      <c r="C56" s="241">
        <v>5300</v>
      </c>
      <c r="D56" s="242"/>
      <c r="E56" s="87">
        <v>0</v>
      </c>
      <c r="F56" s="42">
        <f>E56*C56</f>
        <v>0</v>
      </c>
    </row>
    <row r="57" spans="1:8" s="56" customFormat="1" ht="45" customHeight="1">
      <c r="A57" s="10" t="s">
        <v>85</v>
      </c>
      <c r="B57" s="12" t="s">
        <v>15</v>
      </c>
      <c r="C57" s="259">
        <v>1990</v>
      </c>
      <c r="D57" s="260"/>
      <c r="E57" s="87">
        <v>0</v>
      </c>
      <c r="F57" s="42">
        <f t="shared" ref="F57:F60" si="1">E57*C57</f>
        <v>0</v>
      </c>
    </row>
    <row r="58" spans="1:8" s="56" customFormat="1" ht="45" customHeight="1">
      <c r="A58" s="10" t="s">
        <v>86</v>
      </c>
      <c r="B58" s="12" t="s">
        <v>31</v>
      </c>
      <c r="C58" s="259">
        <v>3725</v>
      </c>
      <c r="D58" s="260"/>
      <c r="E58" s="87">
        <v>0</v>
      </c>
      <c r="F58" s="42">
        <f t="shared" si="1"/>
        <v>0</v>
      </c>
    </row>
    <row r="59" spans="1:8" s="50" customFormat="1" ht="45" customHeight="1">
      <c r="A59" s="35" t="s">
        <v>87</v>
      </c>
      <c r="B59" s="36" t="s">
        <v>314</v>
      </c>
      <c r="C59" s="254">
        <v>2700</v>
      </c>
      <c r="D59" s="255"/>
      <c r="E59" s="87">
        <v>0</v>
      </c>
      <c r="F59" s="42">
        <f t="shared" si="1"/>
        <v>0</v>
      </c>
      <c r="H59" s="177"/>
    </row>
    <row r="60" spans="1:8" s="50" customFormat="1" ht="45" customHeight="1">
      <c r="A60" s="10" t="s">
        <v>88</v>
      </c>
      <c r="B60" s="12" t="s">
        <v>49</v>
      </c>
      <c r="C60" s="259">
        <v>1980</v>
      </c>
      <c r="D60" s="260"/>
      <c r="E60" s="87">
        <v>0</v>
      </c>
      <c r="F60" s="42">
        <f t="shared" si="1"/>
        <v>0</v>
      </c>
      <c r="H60" s="178"/>
    </row>
    <row r="61" spans="1:8" s="56" customFormat="1" ht="18">
      <c r="A61" s="5"/>
      <c r="B61" s="6"/>
      <c r="C61" s="1"/>
      <c r="D61" s="7"/>
      <c r="E61" s="7"/>
      <c r="F61" s="2"/>
    </row>
    <row r="62" spans="1:8" s="56" customFormat="1" ht="18">
      <c r="A62" s="295" t="s">
        <v>44</v>
      </c>
      <c r="B62" s="295"/>
      <c r="C62" s="256"/>
      <c r="D62" s="256"/>
      <c r="E62" s="235"/>
      <c r="F62" s="235"/>
    </row>
    <row r="63" spans="1:8" s="56" customFormat="1" ht="40.9" customHeight="1">
      <c r="A63" s="10" t="s">
        <v>56</v>
      </c>
      <c r="B63" s="14" t="s">
        <v>319</v>
      </c>
      <c r="C63" s="241">
        <v>136</v>
      </c>
      <c r="D63" s="242"/>
      <c r="E63" s="87">
        <v>0</v>
      </c>
      <c r="F63" s="42">
        <f t="shared" ref="F63:F76" si="2">E63*C63</f>
        <v>0</v>
      </c>
    </row>
    <row r="64" spans="1:8" s="56" customFormat="1" ht="40.9" customHeight="1">
      <c r="A64" s="10" t="s">
        <v>57</v>
      </c>
      <c r="B64" s="12" t="s">
        <v>12</v>
      </c>
      <c r="C64" s="259">
        <v>290</v>
      </c>
      <c r="D64" s="260"/>
      <c r="E64" s="87">
        <v>0</v>
      </c>
      <c r="F64" s="42">
        <f t="shared" si="2"/>
        <v>0</v>
      </c>
    </row>
    <row r="65" spans="1:29" s="56" customFormat="1" ht="40.9" customHeight="1">
      <c r="A65" s="10" t="s">
        <v>58</v>
      </c>
      <c r="B65" s="8" t="s">
        <v>78</v>
      </c>
      <c r="C65" s="259">
        <v>1300</v>
      </c>
      <c r="D65" s="260"/>
      <c r="E65" s="87">
        <v>0</v>
      </c>
      <c r="F65" s="42">
        <f t="shared" si="2"/>
        <v>0</v>
      </c>
    </row>
    <row r="66" spans="1:29" ht="40.9" customHeight="1">
      <c r="A66" s="10" t="s">
        <v>59</v>
      </c>
      <c r="B66" s="8" t="s">
        <v>37</v>
      </c>
      <c r="C66" s="259">
        <v>1600</v>
      </c>
      <c r="D66" s="260"/>
      <c r="E66" s="87">
        <v>0</v>
      </c>
      <c r="F66" s="42">
        <f t="shared" si="2"/>
        <v>0</v>
      </c>
    </row>
    <row r="67" spans="1:29" s="56" customFormat="1" ht="40.9" customHeight="1">
      <c r="A67" s="10" t="s">
        <v>60</v>
      </c>
      <c r="B67" s="9" t="s">
        <v>320</v>
      </c>
      <c r="C67" s="261">
        <v>800</v>
      </c>
      <c r="D67" s="262"/>
      <c r="E67" s="87">
        <v>0</v>
      </c>
      <c r="F67" s="42">
        <f t="shared" si="2"/>
        <v>0</v>
      </c>
    </row>
    <row r="68" spans="1:29" s="56" customFormat="1" ht="40.9" customHeight="1">
      <c r="A68" s="10" t="s">
        <v>61</v>
      </c>
      <c r="B68" s="16" t="s">
        <v>51</v>
      </c>
      <c r="C68" s="261">
        <v>890</v>
      </c>
      <c r="D68" s="262"/>
      <c r="E68" s="87">
        <v>0</v>
      </c>
      <c r="F68" s="42">
        <f t="shared" si="2"/>
        <v>0</v>
      </c>
    </row>
    <row r="69" spans="1:29" s="56" customFormat="1" ht="40.9" customHeight="1">
      <c r="A69" s="11" t="s">
        <v>62</v>
      </c>
      <c r="B69" s="15" t="s">
        <v>81</v>
      </c>
      <c r="C69" s="301">
        <v>750</v>
      </c>
      <c r="D69" s="302" t="str">
        <f>IF((C58="x"),"déjà inclus dans OPT 43 CI100","")</f>
        <v/>
      </c>
      <c r="E69" s="89">
        <v>0</v>
      </c>
      <c r="F69" s="43">
        <f t="shared" si="2"/>
        <v>0</v>
      </c>
    </row>
    <row r="70" spans="1:29" s="56" customFormat="1" ht="40.9" customHeight="1">
      <c r="A70" s="10" t="s">
        <v>63</v>
      </c>
      <c r="B70" s="9" t="s">
        <v>50</v>
      </c>
      <c r="C70" s="297">
        <v>3850</v>
      </c>
      <c r="D70" s="297"/>
      <c r="E70" s="89">
        <v>0</v>
      </c>
      <c r="F70" s="42">
        <f t="shared" si="2"/>
        <v>0</v>
      </c>
    </row>
    <row r="71" spans="1:29" s="56" customFormat="1" ht="40.9" customHeight="1">
      <c r="A71" s="10" t="s">
        <v>84</v>
      </c>
      <c r="B71" s="9" t="s">
        <v>42</v>
      </c>
      <c r="C71" s="239">
        <v>1290</v>
      </c>
      <c r="D71" s="239"/>
      <c r="E71" s="89">
        <v>0</v>
      </c>
      <c r="F71" s="42">
        <f t="shared" si="2"/>
        <v>0</v>
      </c>
    </row>
    <row r="72" spans="1:29" s="56" customFormat="1" ht="162">
      <c r="A72" s="19" t="s">
        <v>90</v>
      </c>
      <c r="B72" s="8" t="s">
        <v>266</v>
      </c>
      <c r="C72" s="278">
        <v>6945</v>
      </c>
      <c r="D72" s="278"/>
      <c r="E72" s="89">
        <v>0</v>
      </c>
      <c r="F72" s="42">
        <f t="shared" si="2"/>
        <v>0</v>
      </c>
      <c r="AC72" s="179"/>
    </row>
    <row r="73" spans="1:29" s="56" customFormat="1" ht="95.45" customHeight="1">
      <c r="A73" s="19" t="s">
        <v>91</v>
      </c>
      <c r="B73" s="167" t="s">
        <v>288</v>
      </c>
      <c r="C73" s="278">
        <v>800</v>
      </c>
      <c r="D73" s="278"/>
      <c r="E73" s="88">
        <v>0</v>
      </c>
      <c r="F73" s="42">
        <f t="shared" si="2"/>
        <v>0</v>
      </c>
      <c r="H73" s="180"/>
      <c r="I73" s="181"/>
    </row>
    <row r="74" spans="1:29" s="56" customFormat="1" ht="62.45" customHeight="1">
      <c r="A74" s="19" t="s">
        <v>92</v>
      </c>
      <c r="B74" s="167" t="s">
        <v>292</v>
      </c>
      <c r="C74" s="257">
        <v>2700</v>
      </c>
      <c r="D74" s="258"/>
      <c r="E74" s="90">
        <v>0</v>
      </c>
      <c r="F74" s="42">
        <f t="shared" si="2"/>
        <v>0</v>
      </c>
    </row>
    <row r="75" spans="1:29" s="56" customFormat="1" ht="37.15" customHeight="1">
      <c r="A75" s="19" t="s">
        <v>93</v>
      </c>
      <c r="B75" s="167" t="s">
        <v>289</v>
      </c>
      <c r="C75" s="257">
        <v>925</v>
      </c>
      <c r="D75" s="258"/>
      <c r="E75" s="90">
        <v>0</v>
      </c>
      <c r="F75" s="42">
        <f t="shared" si="2"/>
        <v>0</v>
      </c>
      <c r="H75" s="180"/>
      <c r="I75" s="181"/>
      <c r="J75" s="180"/>
    </row>
    <row r="76" spans="1:29" s="56" customFormat="1" ht="37.15" customHeight="1">
      <c r="A76" s="19" t="s">
        <v>94</v>
      </c>
      <c r="B76" s="167" t="s">
        <v>267</v>
      </c>
      <c r="C76" s="257">
        <v>925</v>
      </c>
      <c r="D76" s="258"/>
      <c r="E76" s="90">
        <v>0</v>
      </c>
      <c r="F76" s="42">
        <f t="shared" si="2"/>
        <v>0</v>
      </c>
      <c r="H76" s="182"/>
      <c r="I76" s="182"/>
    </row>
    <row r="77" spans="1:29" s="56" customFormat="1" ht="18">
      <c r="A77" s="5"/>
      <c r="B77" s="6"/>
      <c r="C77" s="1"/>
      <c r="D77" s="7"/>
      <c r="E77" s="7"/>
      <c r="F77" s="2"/>
    </row>
    <row r="78" spans="1:29" ht="18">
      <c r="A78" s="295" t="s">
        <v>43</v>
      </c>
      <c r="B78" s="295"/>
      <c r="C78" s="235"/>
      <c r="D78" s="235"/>
      <c r="E78" s="235"/>
      <c r="F78" s="235"/>
      <c r="G78" s="66"/>
    </row>
    <row r="79" spans="1:29" s="56" customFormat="1" ht="45" customHeight="1">
      <c r="A79" s="21" t="s">
        <v>95</v>
      </c>
      <c r="B79" s="169" t="s">
        <v>296</v>
      </c>
      <c r="C79" s="299">
        <v>17100</v>
      </c>
      <c r="D79" s="300"/>
      <c r="E79" s="91">
        <v>0</v>
      </c>
      <c r="F79" s="30">
        <f>E79*C79</f>
        <v>0</v>
      </c>
      <c r="G79" s="47"/>
    </row>
    <row r="80" spans="1:29" s="56" customFormat="1" ht="45" customHeight="1">
      <c r="A80" s="20" t="s">
        <v>64</v>
      </c>
      <c r="B80" s="37" t="s">
        <v>293</v>
      </c>
      <c r="C80" s="254">
        <v>1850</v>
      </c>
      <c r="D80" s="255"/>
      <c r="E80" s="91">
        <v>0</v>
      </c>
      <c r="F80" s="30">
        <f t="shared" ref="F80:F85" si="3">E80*C80</f>
        <v>0</v>
      </c>
      <c r="G80" s="47"/>
    </row>
    <row r="81" spans="1:7" s="56" customFormat="1" ht="45" customHeight="1">
      <c r="A81" s="21" t="s">
        <v>96</v>
      </c>
      <c r="B81" s="8" t="s">
        <v>360</v>
      </c>
      <c r="C81" s="245">
        <v>18400</v>
      </c>
      <c r="D81" s="246"/>
      <c r="E81" s="91">
        <v>0</v>
      </c>
      <c r="F81" s="30">
        <f t="shared" si="3"/>
        <v>0</v>
      </c>
      <c r="G81" s="47"/>
    </row>
    <row r="82" spans="1:7" s="56" customFormat="1" ht="45" customHeight="1">
      <c r="A82" s="226" t="s">
        <v>65</v>
      </c>
      <c r="B82" s="8" t="s">
        <v>359</v>
      </c>
      <c r="C82" s="245">
        <v>6855</v>
      </c>
      <c r="D82" s="246"/>
      <c r="E82" s="91">
        <v>0</v>
      </c>
      <c r="F82" s="30">
        <f t="shared" si="3"/>
        <v>0</v>
      </c>
      <c r="G82" s="47"/>
    </row>
    <row r="83" spans="1:7" s="56" customFormat="1" ht="45" customHeight="1">
      <c r="A83" s="20" t="s">
        <v>66</v>
      </c>
      <c r="B83" s="38" t="s">
        <v>294</v>
      </c>
      <c r="C83" s="247">
        <v>14900</v>
      </c>
      <c r="D83" s="248"/>
      <c r="E83" s="91">
        <v>0</v>
      </c>
      <c r="F83" s="30">
        <f t="shared" si="3"/>
        <v>0</v>
      </c>
      <c r="G83" s="47"/>
    </row>
    <row r="84" spans="1:7" s="56" customFormat="1" ht="45" customHeight="1">
      <c r="A84" s="20" t="s">
        <v>67</v>
      </c>
      <c r="B84" s="31" t="s">
        <v>82</v>
      </c>
      <c r="C84" s="254">
        <v>900</v>
      </c>
      <c r="D84" s="255"/>
      <c r="E84" s="91">
        <v>0</v>
      </c>
      <c r="F84" s="30">
        <f t="shared" si="3"/>
        <v>0</v>
      </c>
      <c r="G84" s="47"/>
    </row>
    <row r="85" spans="1:7" s="56" customFormat="1" ht="45" customHeight="1">
      <c r="A85" s="20" t="s">
        <v>89</v>
      </c>
      <c r="B85" s="8" t="s">
        <v>295</v>
      </c>
      <c r="C85" s="245">
        <v>4220</v>
      </c>
      <c r="D85" s="246"/>
      <c r="E85" s="91">
        <v>0</v>
      </c>
      <c r="F85" s="30">
        <f t="shared" si="3"/>
        <v>0</v>
      </c>
      <c r="G85" s="47"/>
    </row>
    <row r="86" spans="1:7" s="56" customFormat="1" ht="18">
      <c r="A86" s="5"/>
      <c r="B86" s="6"/>
      <c r="C86" s="1"/>
      <c r="D86" s="7"/>
      <c r="E86" s="7"/>
      <c r="F86" s="2"/>
      <c r="G86" s="47"/>
    </row>
    <row r="87" spans="1:7" s="47" customFormat="1" ht="18">
      <c r="A87" s="67"/>
      <c r="B87" s="68" t="s">
        <v>21</v>
      </c>
      <c r="C87" s="256"/>
      <c r="D87" s="256"/>
      <c r="E87" s="235"/>
      <c r="F87" s="235"/>
    </row>
    <row r="88" spans="1:7" s="47" customFormat="1" ht="46.9" customHeight="1">
      <c r="A88" s="19" t="s">
        <v>97</v>
      </c>
      <c r="B88" s="14" t="s">
        <v>301</v>
      </c>
      <c r="C88" s="257">
        <v>3800</v>
      </c>
      <c r="D88" s="258"/>
      <c r="E88" s="90">
        <v>0</v>
      </c>
      <c r="F88" s="30">
        <f>E88*C88</f>
        <v>0</v>
      </c>
    </row>
    <row r="89" spans="1:7" s="47" customFormat="1" ht="45" customHeight="1">
      <c r="A89" s="21" t="s">
        <v>99</v>
      </c>
      <c r="B89" s="39" t="s">
        <v>302</v>
      </c>
      <c r="C89" s="299">
        <v>900</v>
      </c>
      <c r="D89" s="300"/>
      <c r="E89" s="90">
        <v>0</v>
      </c>
      <c r="F89" s="30">
        <f t="shared" ref="F89:F91" si="4">E89*C89</f>
        <v>0</v>
      </c>
    </row>
    <row r="90" spans="1:7" s="50" customFormat="1" ht="45" customHeight="1">
      <c r="A90" s="21" t="s">
        <v>98</v>
      </c>
      <c r="B90" s="169" t="s">
        <v>304</v>
      </c>
      <c r="C90" s="254">
        <v>17100</v>
      </c>
      <c r="D90" s="255"/>
      <c r="E90" s="90">
        <v>0</v>
      </c>
      <c r="F90" s="30">
        <f t="shared" si="4"/>
        <v>0</v>
      </c>
      <c r="G90" s="65"/>
    </row>
    <row r="91" spans="1:7" s="50" customFormat="1" ht="45" customHeight="1">
      <c r="A91" s="21" t="s">
        <v>105</v>
      </c>
      <c r="B91" s="37" t="s">
        <v>303</v>
      </c>
      <c r="C91" s="254">
        <v>3240</v>
      </c>
      <c r="D91" s="255"/>
      <c r="E91" s="90">
        <v>0</v>
      </c>
      <c r="F91" s="30">
        <f t="shared" si="4"/>
        <v>0</v>
      </c>
      <c r="G91" s="65"/>
    </row>
    <row r="92" spans="1:7" s="56" customFormat="1" ht="18">
      <c r="A92" s="5"/>
      <c r="B92" s="6"/>
      <c r="C92" s="1"/>
      <c r="D92" s="7"/>
      <c r="E92" s="7"/>
      <c r="F92" s="2"/>
      <c r="G92" s="47"/>
    </row>
    <row r="93" spans="1:7" s="56" customFormat="1" ht="18">
      <c r="A93" s="295" t="s">
        <v>45</v>
      </c>
      <c r="B93" s="295"/>
      <c r="C93" s="256"/>
      <c r="D93" s="256"/>
      <c r="E93" s="235"/>
      <c r="F93" s="235"/>
      <c r="G93" s="47"/>
    </row>
    <row r="94" spans="1:7" s="56" customFormat="1" ht="90">
      <c r="A94" s="19" t="s">
        <v>68</v>
      </c>
      <c r="B94" s="172" t="s">
        <v>311</v>
      </c>
      <c r="C94" s="240">
        <v>12500</v>
      </c>
      <c r="D94" s="240"/>
      <c r="E94" s="90">
        <v>0</v>
      </c>
      <c r="F94" s="41">
        <f>E94*C94</f>
        <v>0</v>
      </c>
      <c r="G94" s="47"/>
    </row>
    <row r="95" spans="1:7" s="56" customFormat="1" ht="45.6" customHeight="1">
      <c r="A95" s="19" t="s">
        <v>69</v>
      </c>
      <c r="B95" s="172" t="s">
        <v>325</v>
      </c>
      <c r="C95" s="252">
        <v>1940</v>
      </c>
      <c r="D95" s="253"/>
      <c r="E95" s="90">
        <v>0</v>
      </c>
      <c r="F95" s="41">
        <f t="shared" ref="F95:F102" si="5">E95*C95</f>
        <v>0</v>
      </c>
      <c r="G95" s="47"/>
    </row>
    <row r="96" spans="1:7" s="56" customFormat="1" ht="45" customHeight="1">
      <c r="A96" s="19" t="s">
        <v>70</v>
      </c>
      <c r="B96" s="26" t="s">
        <v>259</v>
      </c>
      <c r="C96" s="227">
        <v>3300</v>
      </c>
      <c r="D96" s="227"/>
      <c r="E96" s="88">
        <v>0</v>
      </c>
      <c r="F96" s="41">
        <f t="shared" si="5"/>
        <v>0</v>
      </c>
      <c r="G96" s="47"/>
    </row>
    <row r="97" spans="1:9" s="56" customFormat="1" ht="45" customHeight="1">
      <c r="A97" s="19" t="s">
        <v>71</v>
      </c>
      <c r="B97" s="26" t="s">
        <v>260</v>
      </c>
      <c r="C97" s="227">
        <v>3300</v>
      </c>
      <c r="D97" s="227"/>
      <c r="E97" s="88">
        <v>0</v>
      </c>
      <c r="F97" s="41">
        <f t="shared" si="5"/>
        <v>0</v>
      </c>
      <c r="G97" s="47"/>
    </row>
    <row r="98" spans="1:9" s="56" customFormat="1" ht="40.9" customHeight="1">
      <c r="A98" s="19" t="s">
        <v>72</v>
      </c>
      <c r="B98" s="26" t="s">
        <v>265</v>
      </c>
      <c r="C98" s="227">
        <v>4950</v>
      </c>
      <c r="D98" s="227"/>
      <c r="E98" s="88">
        <v>0</v>
      </c>
      <c r="F98" s="41">
        <f t="shared" si="5"/>
        <v>0</v>
      </c>
      <c r="G98" s="47"/>
    </row>
    <row r="99" spans="1:9" s="56" customFormat="1" ht="40.9" customHeight="1">
      <c r="A99" s="19" t="s">
        <v>73</v>
      </c>
      <c r="B99" s="26" t="s">
        <v>261</v>
      </c>
      <c r="C99" s="227">
        <v>4950</v>
      </c>
      <c r="D99" s="227"/>
      <c r="E99" s="88">
        <v>0</v>
      </c>
      <c r="F99" s="41">
        <f t="shared" si="5"/>
        <v>0</v>
      </c>
      <c r="G99" s="47"/>
    </row>
    <row r="100" spans="1:9" s="56" customFormat="1" ht="40.9" customHeight="1">
      <c r="A100" s="19" t="s">
        <v>74</v>
      </c>
      <c r="B100" s="26" t="s">
        <v>264</v>
      </c>
      <c r="C100" s="243">
        <v>900</v>
      </c>
      <c r="D100" s="244"/>
      <c r="E100" s="90">
        <v>0</v>
      </c>
      <c r="F100" s="106">
        <f t="shared" si="5"/>
        <v>0</v>
      </c>
      <c r="H100" s="183"/>
      <c r="I100" s="184"/>
    </row>
    <row r="101" spans="1:9" s="56" customFormat="1" ht="45" customHeight="1">
      <c r="A101" s="19" t="s">
        <v>79</v>
      </c>
      <c r="B101" s="26" t="s">
        <v>262</v>
      </c>
      <c r="C101" s="243">
        <v>3970</v>
      </c>
      <c r="D101" s="244"/>
      <c r="E101" s="90">
        <v>0</v>
      </c>
      <c r="F101" s="41">
        <f t="shared" si="5"/>
        <v>0</v>
      </c>
      <c r="G101" s="47"/>
    </row>
    <row r="102" spans="1:9" s="54" customFormat="1" ht="36" customHeight="1">
      <c r="A102" s="19" t="s">
        <v>80</v>
      </c>
      <c r="B102" s="166" t="s">
        <v>14</v>
      </c>
      <c r="C102" s="243">
        <v>820</v>
      </c>
      <c r="D102" s="244"/>
      <c r="E102" s="90">
        <v>0</v>
      </c>
      <c r="F102" s="41">
        <f t="shared" si="5"/>
        <v>0</v>
      </c>
      <c r="G102" s="65"/>
    </row>
    <row r="103" spans="1:9" s="56" customFormat="1" ht="18">
      <c r="A103" s="5"/>
      <c r="B103" s="6"/>
      <c r="C103" s="1"/>
      <c r="D103" s="7"/>
      <c r="E103" s="7"/>
      <c r="F103" s="2"/>
      <c r="G103" s="47"/>
    </row>
    <row r="104" spans="1:9" s="56" customFormat="1" ht="18">
      <c r="A104" s="295" t="s">
        <v>7</v>
      </c>
      <c r="B104" s="295"/>
      <c r="C104" s="256"/>
      <c r="D104" s="256"/>
      <c r="E104" s="235"/>
      <c r="F104" s="235"/>
      <c r="G104" s="47"/>
    </row>
    <row r="105" spans="1:9" ht="60.6" customHeight="1">
      <c r="A105" s="40" t="s">
        <v>119</v>
      </c>
      <c r="B105" s="166" t="s">
        <v>313</v>
      </c>
      <c r="C105" s="249">
        <v>35000</v>
      </c>
      <c r="D105" s="250"/>
      <c r="E105" s="90">
        <v>0</v>
      </c>
      <c r="F105" s="42">
        <f>E105*C105</f>
        <v>0</v>
      </c>
      <c r="G105" s="47"/>
    </row>
    <row r="106" spans="1:9" ht="45.75" customHeight="1">
      <c r="A106" s="40" t="s">
        <v>348</v>
      </c>
      <c r="B106" s="166" t="s">
        <v>394</v>
      </c>
      <c r="C106" s="243">
        <v>12150</v>
      </c>
      <c r="D106" s="244"/>
      <c r="E106" s="90">
        <v>0</v>
      </c>
      <c r="F106" s="42"/>
      <c r="G106" s="47"/>
      <c r="H106" s="214"/>
    </row>
    <row r="107" spans="1:9" ht="58.5" customHeight="1">
      <c r="A107" s="40" t="s">
        <v>383</v>
      </c>
      <c r="B107" s="166" t="s">
        <v>422</v>
      </c>
      <c r="C107" s="243">
        <v>12480</v>
      </c>
      <c r="D107" s="244"/>
      <c r="E107" s="90">
        <v>0</v>
      </c>
      <c r="F107" s="42"/>
      <c r="G107" s="47"/>
      <c r="H107" s="214"/>
    </row>
    <row r="108" spans="1:9" ht="45" customHeight="1">
      <c r="A108" s="40" t="s">
        <v>146</v>
      </c>
      <c r="B108" s="166" t="s">
        <v>395</v>
      </c>
      <c r="C108" s="243">
        <v>6200</v>
      </c>
      <c r="D108" s="244"/>
      <c r="E108" s="90">
        <v>0</v>
      </c>
      <c r="F108" s="42">
        <f t="shared" ref="F108:F114" si="6">E108*C108</f>
        <v>0</v>
      </c>
      <c r="G108" s="47"/>
    </row>
    <row r="109" spans="1:9" s="56" customFormat="1" ht="57.75" customHeight="1">
      <c r="A109" s="40" t="s">
        <v>147</v>
      </c>
      <c r="B109" s="166" t="s">
        <v>423</v>
      </c>
      <c r="C109" s="243">
        <v>7530</v>
      </c>
      <c r="D109" s="244"/>
      <c r="E109" s="90">
        <v>0</v>
      </c>
      <c r="F109" s="42">
        <f t="shared" si="6"/>
        <v>0</v>
      </c>
      <c r="G109" s="47"/>
    </row>
    <row r="110" spans="1:9" ht="45" customHeight="1">
      <c r="A110" s="40" t="s">
        <v>148</v>
      </c>
      <c r="B110" s="166" t="s">
        <v>424</v>
      </c>
      <c r="C110" s="243">
        <v>2240</v>
      </c>
      <c r="D110" s="244"/>
      <c r="E110" s="90">
        <v>0</v>
      </c>
      <c r="F110" s="42">
        <f t="shared" si="6"/>
        <v>0</v>
      </c>
      <c r="G110" s="47"/>
    </row>
    <row r="111" spans="1:9" ht="45" customHeight="1">
      <c r="A111" s="40" t="s">
        <v>352</v>
      </c>
      <c r="B111" s="166" t="s">
        <v>396</v>
      </c>
      <c r="C111" s="263">
        <v>4250</v>
      </c>
      <c r="D111" s="264"/>
      <c r="E111" s="90">
        <v>0</v>
      </c>
      <c r="F111" s="42">
        <f t="shared" ref="F111" si="7">E111*C111</f>
        <v>0</v>
      </c>
      <c r="G111" s="47"/>
    </row>
    <row r="112" spans="1:9" ht="45" customHeight="1">
      <c r="A112" s="40" t="s">
        <v>349</v>
      </c>
      <c r="B112" s="166" t="s">
        <v>373</v>
      </c>
      <c r="C112" s="243">
        <v>2325</v>
      </c>
      <c r="D112" s="244"/>
      <c r="E112" s="90">
        <v>0</v>
      </c>
      <c r="F112" s="42">
        <f t="shared" si="6"/>
        <v>0</v>
      </c>
      <c r="G112" s="47"/>
      <c r="H112" s="214"/>
    </row>
    <row r="113" spans="1:8" s="56" customFormat="1" ht="45" customHeight="1">
      <c r="A113" s="40" t="s">
        <v>350</v>
      </c>
      <c r="B113" s="166" t="s">
        <v>83</v>
      </c>
      <c r="C113" s="243">
        <v>600</v>
      </c>
      <c r="D113" s="244"/>
      <c r="E113" s="90">
        <v>0</v>
      </c>
      <c r="F113" s="42">
        <f t="shared" si="6"/>
        <v>0</v>
      </c>
      <c r="G113" s="47"/>
      <c r="H113" s="214"/>
    </row>
    <row r="114" spans="1:8" s="56" customFormat="1" ht="45" customHeight="1">
      <c r="A114" s="18" t="s">
        <v>351</v>
      </c>
      <c r="B114" s="121" t="s">
        <v>52</v>
      </c>
      <c r="C114" s="243">
        <v>2990</v>
      </c>
      <c r="D114" s="244"/>
      <c r="E114" s="90">
        <v>0</v>
      </c>
      <c r="F114" s="42">
        <f t="shared" si="6"/>
        <v>0</v>
      </c>
      <c r="G114" s="47"/>
      <c r="H114" s="214"/>
    </row>
    <row r="115" spans="1:8" s="56" customFormat="1" ht="18">
      <c r="A115" s="5"/>
      <c r="B115" s="6"/>
      <c r="C115" s="1"/>
      <c r="D115" s="7"/>
      <c r="E115" s="7"/>
      <c r="F115" s="2"/>
      <c r="G115" s="47"/>
    </row>
    <row r="116" spans="1:8" s="56" customFormat="1" ht="18">
      <c r="A116" s="295" t="s">
        <v>46</v>
      </c>
      <c r="B116" s="295"/>
      <c r="C116" s="256"/>
      <c r="D116" s="256"/>
      <c r="E116" s="235"/>
      <c r="F116" s="235"/>
      <c r="G116" s="47"/>
    </row>
    <row r="117" spans="1:8" s="56" customFormat="1" ht="45" customHeight="1">
      <c r="A117" s="11" t="s">
        <v>75</v>
      </c>
      <c r="B117" s="38" t="s">
        <v>47</v>
      </c>
      <c r="C117" s="298">
        <v>998</v>
      </c>
      <c r="D117" s="298"/>
      <c r="E117" s="89">
        <v>0</v>
      </c>
      <c r="F117" s="43">
        <f>E117*C117</f>
        <v>0</v>
      </c>
      <c r="G117" s="47"/>
    </row>
    <row r="118" spans="1:8" s="56" customFormat="1" ht="45" customHeight="1">
      <c r="A118" s="11" t="s">
        <v>76</v>
      </c>
      <c r="B118" s="38" t="s">
        <v>35</v>
      </c>
      <c r="C118" s="298">
        <v>1990</v>
      </c>
      <c r="D118" s="298"/>
      <c r="E118" s="89">
        <v>0</v>
      </c>
      <c r="F118" s="43">
        <f t="shared" ref="F118:F119" si="8">E118*C118</f>
        <v>0</v>
      </c>
      <c r="G118" s="47"/>
    </row>
    <row r="119" spans="1:8" s="56" customFormat="1" ht="41.45" customHeight="1">
      <c r="A119" s="11" t="s">
        <v>100</v>
      </c>
      <c r="B119" s="36" t="s">
        <v>149</v>
      </c>
      <c r="C119" s="278">
        <v>7490</v>
      </c>
      <c r="D119" s="278"/>
      <c r="E119" s="88">
        <v>0</v>
      </c>
      <c r="F119" s="43">
        <f t="shared" si="8"/>
        <v>0</v>
      </c>
      <c r="G119" s="47"/>
    </row>
    <row r="120" spans="1:8" s="56" customFormat="1" ht="18">
      <c r="A120" s="5"/>
      <c r="B120" s="6"/>
      <c r="C120" s="1"/>
      <c r="D120" s="7"/>
      <c r="E120" s="7"/>
      <c r="F120" s="2"/>
      <c r="G120" s="47"/>
    </row>
    <row r="121" spans="1:8" s="56" customFormat="1" ht="18">
      <c r="A121" s="295" t="s">
        <v>9</v>
      </c>
      <c r="B121" s="295"/>
      <c r="C121" s="256"/>
      <c r="D121" s="256"/>
      <c r="E121" s="235"/>
      <c r="F121" s="235"/>
      <c r="G121" s="47"/>
    </row>
    <row r="122" spans="1:8" s="56" customFormat="1" ht="45" customHeight="1">
      <c r="A122" s="11" t="s">
        <v>142</v>
      </c>
      <c r="B122" s="12" t="s">
        <v>342</v>
      </c>
      <c r="C122" s="239">
        <v>7200</v>
      </c>
      <c r="D122" s="239"/>
      <c r="E122" s="89">
        <v>0</v>
      </c>
      <c r="F122" s="43">
        <f>E122*C122</f>
        <v>0</v>
      </c>
      <c r="G122" s="47"/>
    </row>
    <row r="123" spans="1:8" s="56" customFormat="1" ht="45" customHeight="1">
      <c r="A123" s="11" t="s">
        <v>143</v>
      </c>
      <c r="B123" s="8" t="s">
        <v>5</v>
      </c>
      <c r="C123" s="239">
        <v>300</v>
      </c>
      <c r="D123" s="239"/>
      <c r="E123" s="88">
        <v>0</v>
      </c>
      <c r="F123" s="43">
        <f t="shared" ref="F123:F125" si="9">E123*C123</f>
        <v>0</v>
      </c>
      <c r="G123" s="47"/>
    </row>
    <row r="124" spans="1:8" s="56" customFormat="1" ht="45" customHeight="1">
      <c r="A124" s="11" t="s">
        <v>144</v>
      </c>
      <c r="B124" s="15" t="s">
        <v>3</v>
      </c>
      <c r="C124" s="239">
        <v>350</v>
      </c>
      <c r="D124" s="239"/>
      <c r="E124" s="88">
        <v>0</v>
      </c>
      <c r="F124" s="43">
        <f t="shared" si="9"/>
        <v>0</v>
      </c>
      <c r="G124" s="47"/>
    </row>
    <row r="125" spans="1:8" s="56" customFormat="1" ht="60" customHeight="1">
      <c r="A125" s="11" t="s">
        <v>145</v>
      </c>
      <c r="B125" s="15" t="s">
        <v>336</v>
      </c>
      <c r="C125" s="279"/>
      <c r="D125" s="279"/>
      <c r="E125" s="88">
        <v>0</v>
      </c>
      <c r="F125" s="43">
        <f t="shared" si="9"/>
        <v>0</v>
      </c>
      <c r="G125" s="47"/>
    </row>
    <row r="126" spans="1:8" s="56" customFormat="1" ht="18">
      <c r="A126" s="23"/>
      <c r="B126" s="24"/>
      <c r="C126" s="22"/>
      <c r="D126" s="22"/>
      <c r="E126" s="69"/>
      <c r="F126" s="22"/>
      <c r="G126" s="47"/>
    </row>
    <row r="127" spans="1:8" s="56" customFormat="1" ht="18">
      <c r="A127" s="295" t="s">
        <v>104</v>
      </c>
      <c r="B127" s="295"/>
      <c r="C127" s="22"/>
      <c r="D127" s="22"/>
      <c r="E127" s="69"/>
      <c r="F127" s="22"/>
      <c r="G127" s="47"/>
    </row>
    <row r="128" spans="1:8" s="56" customFormat="1" ht="55.15" customHeight="1">
      <c r="A128" s="18" t="s">
        <v>122</v>
      </c>
      <c r="B128" s="26" t="s">
        <v>321</v>
      </c>
      <c r="C128" s="276" t="str">
        <f>IF(E128="a","Soft","Coloré")</f>
        <v>Soft</v>
      </c>
      <c r="D128" s="277"/>
      <c r="E128" s="92" t="s">
        <v>106</v>
      </c>
      <c r="F128" s="43" t="s">
        <v>107</v>
      </c>
      <c r="G128" s="47"/>
    </row>
    <row r="129" spans="1:7" s="56" customFormat="1" ht="61.9" customHeight="1">
      <c r="A129" s="18" t="s">
        <v>123</v>
      </c>
      <c r="B129" s="26" t="s">
        <v>109</v>
      </c>
      <c r="C129" s="276" t="str">
        <f>IF(E129="a","Carbone Beige","Dark Taupe")</f>
        <v>Carbone Beige</v>
      </c>
      <c r="D129" s="277"/>
      <c r="E129" s="92" t="s">
        <v>106</v>
      </c>
      <c r="F129" s="43" t="s">
        <v>108</v>
      </c>
      <c r="G129" s="47"/>
    </row>
    <row r="130" spans="1:7" s="56" customFormat="1" ht="60.6" customHeight="1">
      <c r="A130" s="18" t="s">
        <v>124</v>
      </c>
      <c r="B130" s="27" t="s">
        <v>111</v>
      </c>
      <c r="C130" s="276" t="str">
        <f>IF(E130="a","Rouge NEEL","Silver 5885")</f>
        <v>Rouge NEEL</v>
      </c>
      <c r="D130" s="277"/>
      <c r="E130" s="92" t="s">
        <v>106</v>
      </c>
      <c r="F130" s="43" t="s">
        <v>108</v>
      </c>
      <c r="G130" s="47"/>
    </row>
    <row r="131" spans="1:7" s="56" customFormat="1" ht="59.45" customHeight="1">
      <c r="A131" s="18" t="s">
        <v>125</v>
      </c>
      <c r="B131" s="26" t="s">
        <v>110</v>
      </c>
      <c r="C131" s="276" t="str">
        <f>IF(E131="a","Rouge NEEL","Blanc")</f>
        <v>Rouge NEEL</v>
      </c>
      <c r="D131" s="277"/>
      <c r="E131" s="92" t="s">
        <v>106</v>
      </c>
      <c r="F131" s="25" t="s">
        <v>112</v>
      </c>
      <c r="G131" s="47"/>
    </row>
    <row r="132" spans="1:7" s="56" customFormat="1" ht="38.450000000000003" customHeight="1">
      <c r="A132" s="23"/>
      <c r="B132" s="24"/>
      <c r="C132" s="234"/>
      <c r="D132" s="234"/>
      <c r="E132" s="153"/>
      <c r="F132" s="22"/>
      <c r="G132" s="47"/>
    </row>
    <row r="133" spans="1:7" s="56" customFormat="1" ht="1.1499999999999999" customHeight="1">
      <c r="A133" s="23"/>
      <c r="B133" s="24"/>
      <c r="C133" s="152"/>
      <c r="D133" s="152"/>
      <c r="E133" s="153">
        <v>0</v>
      </c>
      <c r="F133" s="22"/>
      <c r="G133" s="47"/>
    </row>
    <row r="134" spans="1:7" s="56" customFormat="1" ht="36" customHeight="1">
      <c r="A134" s="12" t="s">
        <v>16</v>
      </c>
      <c r="B134" s="70" t="s">
        <v>103</v>
      </c>
      <c r="C134" s="207" t="s">
        <v>345</v>
      </c>
      <c r="D134" s="230">
        <f>+SUM(F14:F131)</f>
        <v>0</v>
      </c>
      <c r="E134" s="231"/>
      <c r="F134" s="232"/>
      <c r="G134" s="47"/>
    </row>
    <row r="135" spans="1:7" s="50" customFormat="1" ht="43.5" customHeight="1">
      <c r="A135" s="15" t="s">
        <v>20</v>
      </c>
      <c r="B135" s="86">
        <v>45321</v>
      </c>
      <c r="C135" s="208" t="s">
        <v>346</v>
      </c>
      <c r="D135" s="275">
        <f>+$D$134*0.2</f>
        <v>0</v>
      </c>
      <c r="E135" s="275"/>
      <c r="F135" s="275"/>
      <c r="G135" s="65"/>
    </row>
    <row r="136" spans="1:7" s="50" customFormat="1" ht="41.45" customHeight="1">
      <c r="A136" s="15" t="s">
        <v>18</v>
      </c>
      <c r="B136" s="85">
        <f>B145+31</f>
        <v>31</v>
      </c>
      <c r="C136" s="208" t="s">
        <v>337</v>
      </c>
      <c r="D136" s="275">
        <f>+$D$134+$D$135</f>
        <v>0</v>
      </c>
      <c r="E136" s="275"/>
      <c r="F136" s="275"/>
      <c r="G136" s="65"/>
    </row>
    <row r="137" spans="1:7" s="50" customFormat="1" ht="27" customHeight="1">
      <c r="A137" s="104"/>
      <c r="B137" s="157"/>
      <c r="C137" s="158"/>
      <c r="D137" s="117"/>
      <c r="E137" s="159"/>
      <c r="F137" s="117"/>
      <c r="G137" s="65"/>
    </row>
    <row r="138" spans="1:7" ht="41.45" customHeight="1">
      <c r="A138" s="274" t="s">
        <v>2</v>
      </c>
      <c r="B138" s="274"/>
      <c r="C138" s="71" t="s">
        <v>53</v>
      </c>
      <c r="D138" s="71"/>
      <c r="E138" s="71"/>
      <c r="F138" s="71" t="s">
        <v>54</v>
      </c>
    </row>
    <row r="139" spans="1:7" ht="33.6" customHeight="1">
      <c r="A139" s="270" t="s">
        <v>273</v>
      </c>
      <c r="B139" s="271"/>
      <c r="C139" s="267">
        <f>B145</f>
        <v>0</v>
      </c>
      <c r="D139" s="268"/>
      <c r="E139" s="269"/>
      <c r="F139" s="212">
        <f>$D$136*20%</f>
        <v>0</v>
      </c>
    </row>
    <row r="140" spans="1:7" ht="33.6" customHeight="1">
      <c r="A140" s="272" t="s">
        <v>274</v>
      </c>
      <c r="B140" s="273"/>
      <c r="C140" s="267">
        <f>C142-180</f>
        <v>45141</v>
      </c>
      <c r="D140" s="268"/>
      <c r="E140" s="269"/>
      <c r="F140" s="212">
        <f>$D$136*35%</f>
        <v>0</v>
      </c>
    </row>
    <row r="141" spans="1:7" ht="33.6" customHeight="1">
      <c r="A141" s="272" t="s">
        <v>275</v>
      </c>
      <c r="B141" s="273"/>
      <c r="C141" s="267">
        <f>C142-75</f>
        <v>45246</v>
      </c>
      <c r="D141" s="268"/>
      <c r="E141" s="269"/>
      <c r="F141" s="212">
        <f>$D$136*35%</f>
        <v>0</v>
      </c>
    </row>
    <row r="142" spans="1:7" ht="33.6" customHeight="1">
      <c r="A142" s="270" t="s">
        <v>276</v>
      </c>
      <c r="B142" s="271"/>
      <c r="C142" s="267">
        <f>B135</f>
        <v>45321</v>
      </c>
      <c r="D142" s="268"/>
      <c r="E142" s="269"/>
      <c r="F142" s="212">
        <f>$D$136*10%</f>
        <v>0</v>
      </c>
    </row>
    <row r="143" spans="1:7" ht="4.9000000000000004" customHeight="1">
      <c r="A143" s="93"/>
      <c r="B143" s="72"/>
      <c r="C143" s="73"/>
      <c r="D143" s="73"/>
      <c r="E143" s="74"/>
      <c r="F143" s="94"/>
    </row>
    <row r="144" spans="1:7" ht="87.6" customHeight="1">
      <c r="A144" s="265" t="s">
        <v>113</v>
      </c>
      <c r="B144" s="265"/>
      <c r="C144" s="265"/>
      <c r="D144" s="265"/>
      <c r="E144" s="265"/>
      <c r="F144" s="265"/>
    </row>
    <row r="145" spans="1:6" s="47" customFormat="1" ht="41.45" customHeight="1">
      <c r="A145" s="75" t="s">
        <v>102</v>
      </c>
      <c r="B145" s="198"/>
      <c r="C145" s="199"/>
      <c r="D145" s="196"/>
      <c r="E145" s="196"/>
      <c r="F145" s="200"/>
    </row>
    <row r="146" spans="1:6" ht="41.45" customHeight="1">
      <c r="A146" s="78" t="s">
        <v>101</v>
      </c>
      <c r="B146" s="201"/>
      <c r="C146" s="199"/>
      <c r="D146" s="202"/>
      <c r="E146" s="203"/>
      <c r="F146" s="200"/>
    </row>
    <row r="147" spans="1:6" ht="41.45" customHeight="1">
      <c r="A147" s="78" t="s">
        <v>19</v>
      </c>
      <c r="B147" s="176" t="s">
        <v>48</v>
      </c>
      <c r="C147" s="266" t="s">
        <v>28</v>
      </c>
      <c r="D147" s="266"/>
      <c r="E147" s="266"/>
      <c r="F147" s="266"/>
    </row>
    <row r="148" spans="1:6" ht="18">
      <c r="A148" s="161" t="s">
        <v>114</v>
      </c>
      <c r="B148" s="1"/>
      <c r="D148" s="79"/>
      <c r="E148" s="79"/>
    </row>
    <row r="149" spans="1:6" ht="18">
      <c r="A149" s="161" t="s">
        <v>256</v>
      </c>
      <c r="B149" s="1"/>
      <c r="D149" s="79"/>
      <c r="E149" s="79"/>
    </row>
    <row r="150" spans="1:6" ht="18">
      <c r="A150" s="161" t="s">
        <v>255</v>
      </c>
      <c r="B150" s="1"/>
      <c r="C150" s="81"/>
      <c r="D150" s="82"/>
      <c r="E150" s="82"/>
    </row>
    <row r="151" spans="1:6" ht="41.45" customHeight="1">
      <c r="A151" s="80"/>
      <c r="B151" s="80"/>
      <c r="C151" s="81"/>
      <c r="D151" s="82"/>
      <c r="E151" s="82"/>
    </row>
  </sheetData>
  <sheetProtection algorithmName="SHA-512" hashValue="hZ0A4A2GyTOloivSO01W4KM045gn96Fp070cdFZiEsDAd3+BjpxvoDTX5C3/NE4Un0ImDNmCFeRVE8VkXEaBGw==" saltValue="uS8uEwERPMiSVpZ+juVe8Q==" spinCount="100000" sheet="1" selectLockedCells="1"/>
  <sortState xmlns:xlrd2="http://schemas.microsoft.com/office/spreadsheetml/2017/richdata2" ref="A90:E109">
    <sortCondition ref="A79:A88"/>
  </sortState>
  <mergeCells count="178">
    <mergeCell ref="C37:D37"/>
    <mergeCell ref="C42:D42"/>
    <mergeCell ref="C46:D46"/>
    <mergeCell ref="C117:D117"/>
    <mergeCell ref="C118:D118"/>
    <mergeCell ref="C79:D79"/>
    <mergeCell ref="C72:D72"/>
    <mergeCell ref="C99:D99"/>
    <mergeCell ref="C69:D69"/>
    <mergeCell ref="C84:D84"/>
    <mergeCell ref="C73:D73"/>
    <mergeCell ref="C90:D90"/>
    <mergeCell ref="C74:D74"/>
    <mergeCell ref="C114:D114"/>
    <mergeCell ref="C80:D80"/>
    <mergeCell ref="C116:D116"/>
    <mergeCell ref="C89:D89"/>
    <mergeCell ref="C106:D106"/>
    <mergeCell ref="C75:D75"/>
    <mergeCell ref="C76:D76"/>
    <mergeCell ref="C113:D113"/>
    <mergeCell ref="C110:D110"/>
    <mergeCell ref="A12:B12"/>
    <mergeCell ref="A22:B22"/>
    <mergeCell ref="A16:B16"/>
    <mergeCell ref="E28:F28"/>
    <mergeCell ref="E27:F27"/>
    <mergeCell ref="C51:D51"/>
    <mergeCell ref="E9:F9"/>
    <mergeCell ref="C129:D129"/>
    <mergeCell ref="A127:B127"/>
    <mergeCell ref="A121:B121"/>
    <mergeCell ref="A116:B116"/>
    <mergeCell ref="A104:B104"/>
    <mergeCell ref="A93:B93"/>
    <mergeCell ref="A78:B78"/>
    <mergeCell ref="A62:B62"/>
    <mergeCell ref="A55:B55"/>
    <mergeCell ref="A51:B51"/>
    <mergeCell ref="E26:F26"/>
    <mergeCell ref="E25:F25"/>
    <mergeCell ref="E24:F24"/>
    <mergeCell ref="E23:F23"/>
    <mergeCell ref="E38:F38"/>
    <mergeCell ref="E37:F37"/>
    <mergeCell ref="C70:D70"/>
    <mergeCell ref="C12:E12"/>
    <mergeCell ref="C13:E13"/>
    <mergeCell ref="E31:F31"/>
    <mergeCell ref="E30:F30"/>
    <mergeCell ref="E29:F29"/>
    <mergeCell ref="E36:F36"/>
    <mergeCell ref="E35:F35"/>
    <mergeCell ref="E34:F34"/>
    <mergeCell ref="E33:F33"/>
    <mergeCell ref="C20:D20"/>
    <mergeCell ref="C26:D26"/>
    <mergeCell ref="C14:D14"/>
    <mergeCell ref="E22:F22"/>
    <mergeCell ref="C32:D32"/>
    <mergeCell ref="C35:D35"/>
    <mergeCell ref="C34:D34"/>
    <mergeCell ref="A1:B1"/>
    <mergeCell ref="C23:D23"/>
    <mergeCell ref="C24:D24"/>
    <mergeCell ref="C25:D25"/>
    <mergeCell ref="C36:D36"/>
    <mergeCell ref="C41:D41"/>
    <mergeCell ref="C56:D56"/>
    <mergeCell ref="A11:F11"/>
    <mergeCell ref="C38:D38"/>
    <mergeCell ref="C30:D30"/>
    <mergeCell ref="C29:D29"/>
    <mergeCell ref="C33:D33"/>
    <mergeCell ref="C31:D31"/>
    <mergeCell ref="C17:D17"/>
    <mergeCell ref="C18:D18"/>
    <mergeCell ref="C19:D19"/>
    <mergeCell ref="A13:B13"/>
    <mergeCell ref="E32:F32"/>
    <mergeCell ref="E40:F40"/>
    <mergeCell ref="D3:F3"/>
    <mergeCell ref="E41:F41"/>
    <mergeCell ref="C28:D28"/>
    <mergeCell ref="C22:D22"/>
    <mergeCell ref="E49:F49"/>
    <mergeCell ref="A138:B138"/>
    <mergeCell ref="D135:F135"/>
    <mergeCell ref="D136:F136"/>
    <mergeCell ref="C130:D130"/>
    <mergeCell ref="C131:D131"/>
    <mergeCell ref="C128:D128"/>
    <mergeCell ref="C123:D123"/>
    <mergeCell ref="C124:D124"/>
    <mergeCell ref="C119:D119"/>
    <mergeCell ref="C121:D121"/>
    <mergeCell ref="C125:D125"/>
    <mergeCell ref="C122:D122"/>
    <mergeCell ref="A144:F144"/>
    <mergeCell ref="C147:F147"/>
    <mergeCell ref="C139:E139"/>
    <mergeCell ref="C140:E140"/>
    <mergeCell ref="C141:E141"/>
    <mergeCell ref="C142:E142"/>
    <mergeCell ref="A139:B139"/>
    <mergeCell ref="A140:B140"/>
    <mergeCell ref="A141:B141"/>
    <mergeCell ref="A142:B142"/>
    <mergeCell ref="C98:D98"/>
    <mergeCell ref="C93:D93"/>
    <mergeCell ref="C96:D96"/>
    <mergeCell ref="C112:D112"/>
    <mergeCell ref="C101:D101"/>
    <mergeCell ref="C102:D102"/>
    <mergeCell ref="C97:D97"/>
    <mergeCell ref="C104:D104"/>
    <mergeCell ref="C100:D100"/>
    <mergeCell ref="C107:D107"/>
    <mergeCell ref="C111:D111"/>
    <mergeCell ref="C109:D109"/>
    <mergeCell ref="C59:D59"/>
    <mergeCell ref="C65:D65"/>
    <mergeCell ref="C63:D63"/>
    <mergeCell ref="C64:D64"/>
    <mergeCell ref="C62:D62"/>
    <mergeCell ref="C60:D60"/>
    <mergeCell ref="C58:D58"/>
    <mergeCell ref="C57:D57"/>
    <mergeCell ref="C49:D49"/>
    <mergeCell ref="C53:D53"/>
    <mergeCell ref="C55:D55"/>
    <mergeCell ref="C81:D81"/>
    <mergeCell ref="C78:D78"/>
    <mergeCell ref="C95:D95"/>
    <mergeCell ref="C91:D91"/>
    <mergeCell ref="C87:D87"/>
    <mergeCell ref="C88:D88"/>
    <mergeCell ref="C85:D85"/>
    <mergeCell ref="C66:D66"/>
    <mergeCell ref="C67:D67"/>
    <mergeCell ref="C68:D68"/>
    <mergeCell ref="D134:F134"/>
    <mergeCell ref="D2:F2"/>
    <mergeCell ref="C132:D132"/>
    <mergeCell ref="E116:F116"/>
    <mergeCell ref="E121:F121"/>
    <mergeCell ref="A10:F10"/>
    <mergeCell ref="E51:F51"/>
    <mergeCell ref="E55:F55"/>
    <mergeCell ref="E62:F62"/>
    <mergeCell ref="E78:F78"/>
    <mergeCell ref="E87:F87"/>
    <mergeCell ref="E93:F93"/>
    <mergeCell ref="E104:F104"/>
    <mergeCell ref="C71:D71"/>
    <mergeCell ref="C94:D94"/>
    <mergeCell ref="C52:D52"/>
    <mergeCell ref="C108:D108"/>
    <mergeCell ref="C43:D43"/>
    <mergeCell ref="E43:F43"/>
    <mergeCell ref="C82:D82"/>
    <mergeCell ref="C83:D83"/>
    <mergeCell ref="C105:D105"/>
    <mergeCell ref="C16:D16"/>
    <mergeCell ref="C27:D27"/>
    <mergeCell ref="C39:D39"/>
    <mergeCell ref="E39:F39"/>
    <mergeCell ref="E46:F46"/>
    <mergeCell ref="C47:D47"/>
    <mergeCell ref="E47:F47"/>
    <mergeCell ref="C48:D48"/>
    <mergeCell ref="E48:F48"/>
    <mergeCell ref="C40:D40"/>
    <mergeCell ref="E42:F42"/>
    <mergeCell ref="C44:D44"/>
    <mergeCell ref="E44:F44"/>
    <mergeCell ref="C45:D45"/>
    <mergeCell ref="E45:F45"/>
  </mergeCells>
  <phoneticPr fontId="3" type="noConversion"/>
  <printOptions horizontalCentered="1"/>
  <pageMargins left="0.23622047244094491" right="0.23622047244094491" top="1.0236220472440944" bottom="0.74803149606299213" header="0.31496062992125984" footer="0.31496062992125984"/>
  <pageSetup paperSize="9" scale="57" fitToHeight="0" orientation="portrait" r:id="rId1"/>
  <headerFooter>
    <oddHeader>&amp;C&amp;G</oddHeader>
    <oddFooter>&amp;L&amp;"Helvetica,Normal"&amp;P/&amp;N&amp;CNEEL-TRIMARANS
4 rue Virginie Hériot, 17000 La Rochelle France. Tel : +33 (0)5 46 29 08 71
SAS au capital de 3 000 000 euros. SITET : 514 815 844 00030. APE : 3012Z.
TVA : FR-6151 48 15 844. OERI : FR51481584400030&amp;R&amp;G</oddFooter>
  </headerFooter>
  <rowBreaks count="1" manualBreakCount="1">
    <brk id="150" max="5" man="1"/>
  </rowBreaks>
  <colBreaks count="1" manualBreakCount="1">
    <brk id="6" max="1048575" man="1"/>
  </colBreaks>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08D2A-1928-4BA9-9538-5FB7AFE94A48}">
  <sheetPr>
    <tabColor rgb="FFC00000"/>
    <pageSetUpPr fitToPage="1"/>
  </sheetPr>
  <dimension ref="A1:O150"/>
  <sheetViews>
    <sheetView showGridLines="0" showRuler="0" topLeftCell="A14" zoomScale="70" zoomScaleNormal="70" zoomScaleSheetLayoutView="70" zoomScalePageLayoutView="64" workbookViewId="0">
      <selection activeCell="B136" sqref="B136"/>
    </sheetView>
  </sheetViews>
  <sheetFormatPr baseColWidth="10" defaultColWidth="4.140625" defaultRowHeight="41.45" customHeight="1"/>
  <cols>
    <col min="1" max="1" width="31.140625" style="98" customWidth="1"/>
    <col min="2" max="2" width="87" style="97" customWidth="1"/>
    <col min="3" max="3" width="18.85546875" style="95" customWidth="1"/>
    <col min="4" max="4" width="7.85546875" style="77" customWidth="1"/>
    <col min="5" max="5" width="9.85546875" style="77" customWidth="1"/>
    <col min="6" max="6" width="23.28515625" style="2" customWidth="1"/>
    <col min="7" max="8" width="4.140625" style="95"/>
    <col min="9" max="9" width="12.28515625" style="95" customWidth="1"/>
    <col min="10" max="10" width="24.140625" style="96" customWidth="1"/>
    <col min="11" max="11" width="60.42578125" style="95" bestFit="1" customWidth="1"/>
    <col min="12" max="12" width="4.140625" style="95" customWidth="1"/>
    <col min="13" max="16384" width="4.140625" style="95"/>
  </cols>
  <sheetData>
    <row r="1" spans="1:15" ht="18">
      <c r="A1" s="310" t="s">
        <v>399</v>
      </c>
      <c r="B1" s="310"/>
      <c r="E1" s="140"/>
      <c r="F1" s="149"/>
      <c r="J1" s="95"/>
    </row>
    <row r="2" spans="1:15" ht="41.25" customHeight="1">
      <c r="A2" s="175"/>
      <c r="B2" s="195" t="s">
        <v>317</v>
      </c>
      <c r="C2" s="195" t="s">
        <v>338</v>
      </c>
      <c r="D2" s="303"/>
      <c r="E2" s="303"/>
      <c r="F2" s="303"/>
      <c r="J2" s="95"/>
    </row>
    <row r="3" spans="1:15" ht="36" customHeight="1">
      <c r="A3" s="100"/>
      <c r="B3" s="206"/>
      <c r="C3" s="107"/>
      <c r="D3" s="313"/>
      <c r="E3" s="313"/>
      <c r="F3" s="313"/>
    </row>
    <row r="4" spans="1:15" ht="25.15" customHeight="1">
      <c r="A4" s="192" t="s">
        <v>339</v>
      </c>
      <c r="B4" s="197"/>
      <c r="D4" s="148"/>
      <c r="E4" s="147"/>
      <c r="F4" s="146"/>
      <c r="G4" s="146"/>
    </row>
    <row r="5" spans="1:15" ht="21" customHeight="1">
      <c r="B5" s="192"/>
      <c r="C5" s="190"/>
      <c r="D5" s="145"/>
      <c r="E5" s="147"/>
      <c r="F5" s="146"/>
      <c r="G5" s="146"/>
    </row>
    <row r="6" spans="1:15" s="76" customFormat="1" ht="21" customHeight="1">
      <c r="A6" s="192"/>
      <c r="B6" s="192"/>
      <c r="C6" s="190"/>
      <c r="D6" s="145"/>
      <c r="E6" s="147"/>
      <c r="F6" s="146"/>
      <c r="G6" s="146"/>
      <c r="J6" s="96"/>
    </row>
    <row r="7" spans="1:15" s="111" customFormat="1" ht="21" customHeight="1">
      <c r="A7" s="192"/>
      <c r="B7" s="192"/>
      <c r="C7" s="190"/>
      <c r="D7" s="145"/>
      <c r="E7" s="144"/>
      <c r="F7" s="144"/>
      <c r="G7" s="144"/>
      <c r="J7" s="108"/>
    </row>
    <row r="8" spans="1:15" s="107" customFormat="1" ht="21" customHeight="1">
      <c r="A8" s="193" t="s">
        <v>340</v>
      </c>
      <c r="B8" s="193"/>
      <c r="C8" s="191"/>
      <c r="D8" s="145"/>
      <c r="E8" s="144"/>
      <c r="F8" s="144"/>
      <c r="G8" s="144"/>
      <c r="J8" s="108"/>
    </row>
    <row r="9" spans="1:15" s="107" customFormat="1" ht="46.9" customHeight="1">
      <c r="A9" s="194" t="s">
        <v>341</v>
      </c>
      <c r="B9" s="194"/>
      <c r="C9" s="194"/>
      <c r="D9" s="143"/>
      <c r="E9" s="317"/>
      <c r="F9" s="317"/>
      <c r="G9" s="95"/>
      <c r="J9" s="108"/>
    </row>
    <row r="10" spans="1:15" s="76" customFormat="1" ht="27.6" customHeight="1">
      <c r="A10" s="314" t="s">
        <v>364</v>
      </c>
      <c r="B10" s="315" t="s">
        <v>252</v>
      </c>
      <c r="C10" s="315"/>
      <c r="D10" s="315"/>
      <c r="E10" s="315"/>
      <c r="F10" s="316"/>
      <c r="J10" s="96"/>
    </row>
    <row r="11" spans="1:15" s="141" customFormat="1" ht="111.6" customHeight="1">
      <c r="A11" s="323" t="s">
        <v>331</v>
      </c>
      <c r="B11" s="324"/>
      <c r="C11" s="324"/>
      <c r="D11" s="324"/>
      <c r="E11" s="324"/>
      <c r="F11" s="325"/>
      <c r="J11" s="334"/>
      <c r="K11" s="334"/>
      <c r="L11" s="334"/>
      <c r="M11" s="334"/>
      <c r="N11" s="334"/>
      <c r="O11" s="334"/>
    </row>
    <row r="12" spans="1:15" s="141" customFormat="1" ht="45" customHeight="1">
      <c r="A12" s="318" t="s">
        <v>365</v>
      </c>
      <c r="B12" s="318"/>
      <c r="C12" s="319" t="s">
        <v>251</v>
      </c>
      <c r="D12" s="320"/>
      <c r="E12" s="320"/>
      <c r="F12" s="223">
        <f>B145</f>
        <v>0</v>
      </c>
      <c r="J12" s="142"/>
    </row>
    <row r="13" spans="1:15" s="111" customFormat="1" ht="41.45" customHeight="1">
      <c r="A13" s="318" t="s">
        <v>366</v>
      </c>
      <c r="B13" s="318"/>
      <c r="C13" s="327" t="s">
        <v>251</v>
      </c>
      <c r="D13" s="328"/>
      <c r="E13" s="328"/>
      <c r="F13" s="223">
        <f>B135-190</f>
        <v>45126</v>
      </c>
      <c r="J13" s="135"/>
      <c r="K13" s="24"/>
      <c r="L13" s="326"/>
      <c r="M13" s="326"/>
      <c r="N13" s="134"/>
      <c r="O13" s="133"/>
    </row>
    <row r="14" spans="1:15" s="107" customFormat="1" ht="36.6" customHeight="1">
      <c r="A14" s="136" t="s">
        <v>32</v>
      </c>
      <c r="B14" s="139" t="s">
        <v>250</v>
      </c>
      <c r="C14" s="245">
        <v>406500</v>
      </c>
      <c r="D14" s="246"/>
      <c r="E14" s="119">
        <v>0</v>
      </c>
      <c r="F14" s="43">
        <f>E14*C14</f>
        <v>0</v>
      </c>
      <c r="J14" s="135"/>
      <c r="K14" s="24"/>
      <c r="L14" s="326"/>
      <c r="M14" s="326"/>
      <c r="N14" s="134"/>
      <c r="O14" s="133"/>
    </row>
    <row r="15" spans="1:15" s="111" customFormat="1" ht="23.25">
      <c r="A15" s="98"/>
      <c r="B15" s="97"/>
      <c r="C15" s="95"/>
      <c r="D15" s="77"/>
      <c r="E15" s="140"/>
      <c r="F15" s="2"/>
      <c r="H15" s="113"/>
      <c r="J15" s="135"/>
      <c r="K15" s="24"/>
      <c r="L15" s="326"/>
      <c r="M15" s="326"/>
      <c r="N15" s="134"/>
      <c r="O15" s="133"/>
    </row>
    <row r="16" spans="1:15" s="107" customFormat="1" ht="19.149999999999999" customHeight="1">
      <c r="A16" s="321" t="s">
        <v>249</v>
      </c>
      <c r="B16" s="322"/>
      <c r="C16" s="251"/>
      <c r="D16" s="251"/>
      <c r="E16" s="60"/>
      <c r="F16" s="61"/>
      <c r="J16" s="135"/>
      <c r="K16" s="24"/>
      <c r="L16" s="326"/>
      <c r="M16" s="326"/>
      <c r="N16" s="134"/>
      <c r="O16" s="133"/>
    </row>
    <row r="17" spans="1:15" s="111" customFormat="1" ht="45" customHeight="1">
      <c r="A17" s="136" t="s">
        <v>33</v>
      </c>
      <c r="B17" s="15" t="s">
        <v>248</v>
      </c>
      <c r="C17" s="278">
        <v>1500</v>
      </c>
      <c r="D17" s="278"/>
      <c r="E17" s="119">
        <v>0</v>
      </c>
      <c r="F17" s="106">
        <f>E17*C17</f>
        <v>0</v>
      </c>
      <c r="L17" s="326"/>
      <c r="M17" s="326"/>
      <c r="N17" s="134"/>
      <c r="O17" s="133"/>
    </row>
    <row r="18" spans="1:15" s="111" customFormat="1" ht="45" customHeight="1">
      <c r="A18" s="136" t="s">
        <v>34</v>
      </c>
      <c r="B18" s="15" t="s">
        <v>247</v>
      </c>
      <c r="C18" s="278">
        <v>1500</v>
      </c>
      <c r="D18" s="278"/>
      <c r="E18" s="119">
        <v>0</v>
      </c>
      <c r="F18" s="106">
        <f>E18*C18</f>
        <v>0</v>
      </c>
      <c r="L18" s="326"/>
      <c r="M18" s="326"/>
      <c r="N18" s="134"/>
      <c r="O18" s="133"/>
    </row>
    <row r="19" spans="1:15" s="111" customFormat="1" ht="45" customHeight="1">
      <c r="A19" s="136" t="s">
        <v>116</v>
      </c>
      <c r="B19" s="139" t="s">
        <v>246</v>
      </c>
      <c r="C19" s="239">
        <v>37500</v>
      </c>
      <c r="D19" s="239"/>
      <c r="E19" s="119">
        <v>0</v>
      </c>
      <c r="F19" s="43">
        <f>E19*C19</f>
        <v>0</v>
      </c>
      <c r="J19" s="135"/>
      <c r="K19" s="24"/>
      <c r="L19" s="59"/>
      <c r="M19" s="59"/>
      <c r="N19" s="134"/>
      <c r="O19" s="133"/>
    </row>
    <row r="20" spans="1:15" s="111" customFormat="1" ht="42" customHeight="1">
      <c r="A20" s="136" t="s">
        <v>355</v>
      </c>
      <c r="B20" s="139" t="s">
        <v>400</v>
      </c>
      <c r="C20" s="239">
        <v>167800</v>
      </c>
      <c r="D20" s="239"/>
      <c r="E20" s="119">
        <v>0</v>
      </c>
      <c r="F20" s="43">
        <f>E20*C20</f>
        <v>0</v>
      </c>
      <c r="J20" s="135"/>
      <c r="K20" s="115"/>
      <c r="L20" s="326"/>
      <c r="M20" s="326"/>
      <c r="N20" s="134"/>
      <c r="O20" s="133"/>
    </row>
    <row r="21" spans="1:15" s="111" customFormat="1" ht="15.6" customHeight="1">
      <c r="A21" s="98"/>
      <c r="B21" s="97"/>
      <c r="C21" s="95"/>
      <c r="D21" s="77"/>
      <c r="E21" s="77"/>
      <c r="F21" s="2"/>
      <c r="H21" s="113"/>
      <c r="J21" s="135"/>
      <c r="K21" s="24"/>
      <c r="L21" s="326"/>
      <c r="M21" s="326"/>
      <c r="N21" s="134"/>
      <c r="O21" s="133"/>
    </row>
    <row r="22" spans="1:15" s="111" customFormat="1" ht="18" customHeight="1">
      <c r="A22" s="321" t="s">
        <v>245</v>
      </c>
      <c r="B22" s="322"/>
      <c r="C22" s="289" t="s">
        <v>10</v>
      </c>
      <c r="D22" s="289"/>
      <c r="E22" s="289" t="s">
        <v>367</v>
      </c>
      <c r="F22" s="289"/>
      <c r="J22" s="135"/>
      <c r="K22" s="24"/>
      <c r="L22" s="326"/>
      <c r="M22" s="326"/>
      <c r="N22" s="134"/>
      <c r="O22" s="133"/>
    </row>
    <row r="23" spans="1:15" s="111" customFormat="1" ht="45" customHeight="1">
      <c r="A23" s="136" t="s">
        <v>391</v>
      </c>
      <c r="B23" s="15" t="s">
        <v>403</v>
      </c>
      <c r="C23" s="281" t="s">
        <v>404</v>
      </c>
      <c r="D23" s="282"/>
      <c r="E23" s="281" t="s">
        <v>405</v>
      </c>
      <c r="F23" s="282"/>
      <c r="J23" s="135"/>
      <c r="K23" s="24"/>
      <c r="L23" s="326"/>
      <c r="M23" s="326"/>
      <c r="N23" s="134"/>
      <c r="O23" s="133"/>
    </row>
    <row r="24" spans="1:15" s="111" customFormat="1" ht="45" customHeight="1">
      <c r="A24" s="136" t="s">
        <v>392</v>
      </c>
      <c r="B24" s="15" t="s">
        <v>406</v>
      </c>
      <c r="C24" s="282" t="s">
        <v>386</v>
      </c>
      <c r="D24" s="282"/>
      <c r="E24" s="281" t="s">
        <v>407</v>
      </c>
      <c r="F24" s="282"/>
      <c r="J24" s="135"/>
      <c r="K24" s="24"/>
      <c r="L24" s="326"/>
      <c r="M24" s="326"/>
      <c r="N24" s="134"/>
      <c r="O24" s="133"/>
    </row>
    <row r="25" spans="1:15" s="111" customFormat="1" ht="45" customHeight="1">
      <c r="A25" s="136" t="s">
        <v>126</v>
      </c>
      <c r="B25" s="15" t="s">
        <v>13</v>
      </c>
      <c r="C25" s="228" t="s">
        <v>1</v>
      </c>
      <c r="D25" s="228"/>
      <c r="E25" s="228" t="s">
        <v>1</v>
      </c>
      <c r="F25" s="228"/>
      <c r="J25" s="135"/>
      <c r="K25" s="115"/>
      <c r="L25" s="329"/>
      <c r="M25" s="329"/>
      <c r="N25" s="134"/>
      <c r="O25" s="133"/>
    </row>
    <row r="26" spans="1:15" s="111" customFormat="1" ht="45" customHeight="1">
      <c r="A26" s="138" t="s">
        <v>127</v>
      </c>
      <c r="B26" s="15" t="s">
        <v>284</v>
      </c>
      <c r="C26" s="229" t="s">
        <v>1</v>
      </c>
      <c r="D26" s="229"/>
      <c r="E26" s="228" t="s">
        <v>1</v>
      </c>
      <c r="F26" s="228"/>
      <c r="J26" s="135"/>
      <c r="K26" s="24"/>
      <c r="L26" s="326"/>
      <c r="M26" s="326"/>
      <c r="N26" s="134"/>
      <c r="O26" s="133"/>
    </row>
    <row r="27" spans="1:15" s="111" customFormat="1" ht="45" customHeight="1">
      <c r="A27" s="138" t="s">
        <v>128</v>
      </c>
      <c r="B27" s="15" t="s">
        <v>244</v>
      </c>
      <c r="C27" s="229" t="s">
        <v>1</v>
      </c>
      <c r="D27" s="229"/>
      <c r="E27" s="228" t="s">
        <v>1</v>
      </c>
      <c r="F27" s="228"/>
      <c r="J27" s="135"/>
      <c r="K27" s="24"/>
      <c r="L27" s="59"/>
      <c r="M27" s="59"/>
      <c r="N27" s="134"/>
      <c r="O27" s="133"/>
    </row>
    <row r="28" spans="1:15" s="111" customFormat="1" ht="45" customHeight="1">
      <c r="A28" s="138" t="s">
        <v>129</v>
      </c>
      <c r="B28" s="15" t="s">
        <v>243</v>
      </c>
      <c r="C28" s="308" t="s">
        <v>1</v>
      </c>
      <c r="D28" s="309"/>
      <c r="E28" s="228" t="s">
        <v>1</v>
      </c>
      <c r="F28" s="228"/>
      <c r="J28" s="135"/>
      <c r="K28" s="24"/>
      <c r="L28" s="330"/>
      <c r="M28" s="330"/>
      <c r="N28" s="134"/>
      <c r="O28" s="133"/>
    </row>
    <row r="29" spans="1:15" s="111" customFormat="1" ht="45" customHeight="1">
      <c r="A29" s="138" t="s">
        <v>130</v>
      </c>
      <c r="B29" s="15" t="s">
        <v>242</v>
      </c>
      <c r="C29" s="308" t="s">
        <v>1</v>
      </c>
      <c r="D29" s="309"/>
      <c r="E29" s="228" t="s">
        <v>1</v>
      </c>
      <c r="F29" s="228"/>
      <c r="J29" s="135"/>
      <c r="K29" s="24"/>
      <c r="L29" s="326"/>
      <c r="M29" s="326"/>
      <c r="N29" s="134"/>
      <c r="O29" s="133"/>
    </row>
    <row r="30" spans="1:15" s="111" customFormat="1" ht="45" customHeight="1">
      <c r="A30" s="136" t="s">
        <v>131</v>
      </c>
      <c r="B30" s="15" t="s">
        <v>241</v>
      </c>
      <c r="C30" s="311" t="s">
        <v>1</v>
      </c>
      <c r="D30" s="312"/>
      <c r="E30" s="228" t="s">
        <v>1</v>
      </c>
      <c r="F30" s="228"/>
      <c r="J30" s="135"/>
      <c r="K30" s="115"/>
      <c r="L30" s="329"/>
      <c r="M30" s="329"/>
      <c r="N30" s="134"/>
      <c r="O30" s="133"/>
    </row>
    <row r="31" spans="1:15" s="111" customFormat="1" ht="45" customHeight="1">
      <c r="A31" s="136" t="s">
        <v>132</v>
      </c>
      <c r="B31" s="15" t="s">
        <v>240</v>
      </c>
      <c r="C31" s="228" t="s">
        <v>1</v>
      </c>
      <c r="D31" s="228"/>
      <c r="E31" s="228" t="s">
        <v>1</v>
      </c>
      <c r="F31" s="228"/>
      <c r="J31" s="135"/>
      <c r="K31" s="115"/>
      <c r="L31" s="329"/>
      <c r="M31" s="329"/>
      <c r="N31" s="134"/>
      <c r="O31" s="133"/>
    </row>
    <row r="32" spans="1:15" s="111" customFormat="1" ht="45" customHeight="1">
      <c r="A32" s="136" t="s">
        <v>133</v>
      </c>
      <c r="B32" s="15" t="s">
        <v>239</v>
      </c>
      <c r="C32" s="228" t="s">
        <v>1</v>
      </c>
      <c r="D32" s="228"/>
      <c r="E32" s="228" t="s">
        <v>1</v>
      </c>
      <c r="F32" s="228"/>
      <c r="J32" s="135"/>
      <c r="K32" s="24"/>
      <c r="L32" s="330"/>
      <c r="M32" s="330"/>
      <c r="N32" s="134"/>
      <c r="O32" s="133"/>
    </row>
    <row r="33" spans="1:15" s="111" customFormat="1" ht="45" customHeight="1">
      <c r="A33" s="136" t="s">
        <v>134</v>
      </c>
      <c r="B33" s="15" t="s">
        <v>238</v>
      </c>
      <c r="C33" s="228" t="s">
        <v>1</v>
      </c>
      <c r="D33" s="228"/>
      <c r="E33" s="228" t="s">
        <v>1</v>
      </c>
      <c r="F33" s="228"/>
      <c r="J33" s="135"/>
      <c r="K33" s="24"/>
      <c r="L33" s="330"/>
      <c r="M33" s="330"/>
      <c r="N33" s="134"/>
      <c r="O33" s="133"/>
    </row>
    <row r="34" spans="1:15" s="111" customFormat="1" ht="45" customHeight="1">
      <c r="A34" s="136" t="s">
        <v>135</v>
      </c>
      <c r="B34" s="15" t="s">
        <v>237</v>
      </c>
      <c r="C34" s="308" t="s">
        <v>1</v>
      </c>
      <c r="D34" s="309"/>
      <c r="E34" s="228" t="s">
        <v>1</v>
      </c>
      <c r="F34" s="228"/>
      <c r="J34" s="135"/>
      <c r="K34" s="115"/>
      <c r="L34" s="62"/>
      <c r="M34" s="62"/>
      <c r="N34" s="134"/>
      <c r="O34" s="133"/>
    </row>
    <row r="35" spans="1:15" ht="41.45" customHeight="1">
      <c r="A35" s="136" t="s">
        <v>136</v>
      </c>
      <c r="B35" s="136" t="s">
        <v>236</v>
      </c>
      <c r="C35" s="228" t="s">
        <v>1</v>
      </c>
      <c r="D35" s="228"/>
      <c r="E35" s="228" t="s">
        <v>1</v>
      </c>
      <c r="F35" s="228"/>
      <c r="J35" s="135"/>
      <c r="K35" s="115"/>
      <c r="L35" s="329"/>
      <c r="M35" s="329"/>
      <c r="N35" s="134"/>
      <c r="O35" s="133"/>
    </row>
    <row r="36" spans="1:15" s="111" customFormat="1" ht="45" customHeight="1">
      <c r="A36" s="136" t="s">
        <v>137</v>
      </c>
      <c r="B36" s="12" t="s">
        <v>285</v>
      </c>
      <c r="C36" s="228" t="s">
        <v>1</v>
      </c>
      <c r="D36" s="228"/>
      <c r="E36" s="228" t="s">
        <v>1</v>
      </c>
      <c r="F36" s="228"/>
      <c r="J36" s="135"/>
      <c r="K36" s="24"/>
      <c r="L36" s="326"/>
      <c r="M36" s="326"/>
      <c r="N36" s="134"/>
      <c r="O36" s="133"/>
    </row>
    <row r="37" spans="1:15" s="111" customFormat="1" ht="45" customHeight="1">
      <c r="A37" s="136" t="s">
        <v>138</v>
      </c>
      <c r="B37" s="137" t="s">
        <v>286</v>
      </c>
      <c r="C37" s="228" t="s">
        <v>1</v>
      </c>
      <c r="D37" s="228"/>
      <c r="E37" s="228" t="s">
        <v>1</v>
      </c>
      <c r="F37" s="228"/>
      <c r="J37" s="135"/>
      <c r="K37" s="24"/>
      <c r="L37" s="59"/>
      <c r="M37" s="59"/>
      <c r="N37" s="134"/>
      <c r="O37" s="133"/>
    </row>
    <row r="38" spans="1:15" s="111" customFormat="1" ht="45" customHeight="1">
      <c r="A38" s="136" t="s">
        <v>139</v>
      </c>
      <c r="B38" s="15" t="s">
        <v>287</v>
      </c>
      <c r="C38" s="228" t="s">
        <v>1</v>
      </c>
      <c r="D38" s="228"/>
      <c r="E38" s="228" t="s">
        <v>1</v>
      </c>
      <c r="F38" s="228"/>
      <c r="J38" s="135"/>
      <c r="K38" s="24"/>
      <c r="L38" s="59"/>
      <c r="M38" s="59"/>
      <c r="N38" s="134"/>
      <c r="O38" s="133"/>
    </row>
    <row r="39" spans="1:15" s="111" customFormat="1" ht="45" customHeight="1">
      <c r="A39" s="136" t="s">
        <v>393</v>
      </c>
      <c r="B39" s="129" t="s">
        <v>408</v>
      </c>
      <c r="C39" s="282" t="s">
        <v>389</v>
      </c>
      <c r="D39" s="282"/>
      <c r="E39" s="282" t="s">
        <v>390</v>
      </c>
      <c r="F39" s="282"/>
      <c r="J39" s="135"/>
      <c r="K39" s="115"/>
      <c r="L39" s="62"/>
      <c r="M39" s="62"/>
      <c r="N39" s="134"/>
      <c r="O39" s="133"/>
    </row>
    <row r="40" spans="1:15" s="111" customFormat="1" ht="45" customHeight="1">
      <c r="A40" s="136" t="s">
        <v>140</v>
      </c>
      <c r="B40" s="8" t="s">
        <v>263</v>
      </c>
      <c r="C40" s="228" t="s">
        <v>1</v>
      </c>
      <c r="D40" s="228"/>
      <c r="E40" s="228" t="s">
        <v>1</v>
      </c>
      <c r="F40" s="228"/>
      <c r="J40" s="135"/>
      <c r="K40" s="115"/>
      <c r="L40" s="329"/>
      <c r="M40" s="329"/>
      <c r="N40" s="134"/>
      <c r="O40" s="133"/>
    </row>
    <row r="41" spans="1:15" s="111" customFormat="1" ht="45" customHeight="1">
      <c r="A41" s="136" t="s">
        <v>235</v>
      </c>
      <c r="B41" s="12" t="s">
        <v>234</v>
      </c>
      <c r="C41" s="228" t="s">
        <v>1</v>
      </c>
      <c r="D41" s="228"/>
      <c r="E41" s="228" t="s">
        <v>1</v>
      </c>
      <c r="F41" s="228"/>
      <c r="J41" s="135"/>
      <c r="K41" s="115"/>
      <c r="L41" s="62"/>
      <c r="M41" s="62"/>
      <c r="N41" s="134"/>
      <c r="O41" s="133"/>
    </row>
    <row r="42" spans="1:15" s="111" customFormat="1" ht="45" customHeight="1">
      <c r="A42" s="136" t="s">
        <v>409</v>
      </c>
      <c r="B42" s="12" t="s">
        <v>410</v>
      </c>
      <c r="C42" s="311"/>
      <c r="D42" s="312"/>
      <c r="E42" s="228" t="s">
        <v>1</v>
      </c>
      <c r="F42" s="228"/>
      <c r="J42" s="135"/>
      <c r="K42" s="115"/>
      <c r="L42" s="62"/>
      <c r="M42" s="62"/>
      <c r="N42" s="134"/>
      <c r="O42" s="133"/>
    </row>
    <row r="43" spans="1:15" s="111" customFormat="1" ht="45" customHeight="1">
      <c r="A43" s="136" t="s">
        <v>411</v>
      </c>
      <c r="B43" s="12" t="s">
        <v>412</v>
      </c>
      <c r="C43" s="311"/>
      <c r="D43" s="312"/>
      <c r="E43" s="228" t="s">
        <v>1</v>
      </c>
      <c r="F43" s="228"/>
      <c r="J43" s="135"/>
      <c r="K43" s="115"/>
      <c r="L43" s="62"/>
      <c r="M43" s="62"/>
      <c r="N43" s="134"/>
      <c r="O43" s="133"/>
    </row>
    <row r="44" spans="1:15" s="111" customFormat="1" ht="45" customHeight="1">
      <c r="A44" s="136" t="s">
        <v>377</v>
      </c>
      <c r="B44" s="12" t="s">
        <v>413</v>
      </c>
      <c r="C44" s="311"/>
      <c r="D44" s="312"/>
      <c r="E44" s="228" t="s">
        <v>1</v>
      </c>
      <c r="F44" s="228"/>
      <c r="J44" s="135"/>
      <c r="K44" s="115"/>
      <c r="L44" s="62"/>
      <c r="M44" s="62"/>
      <c r="N44" s="134"/>
      <c r="O44" s="133"/>
    </row>
    <row r="45" spans="1:15" s="111" customFormat="1" ht="45" customHeight="1">
      <c r="A45" s="136" t="s">
        <v>378</v>
      </c>
      <c r="B45" s="12" t="s">
        <v>414</v>
      </c>
      <c r="C45" s="311"/>
      <c r="D45" s="312"/>
      <c r="E45" s="228" t="s">
        <v>1</v>
      </c>
      <c r="F45" s="228"/>
      <c r="J45" s="135"/>
      <c r="K45" s="115"/>
      <c r="L45" s="62"/>
      <c r="M45" s="62"/>
      <c r="N45" s="134"/>
      <c r="O45" s="133"/>
    </row>
    <row r="46" spans="1:15" s="111" customFormat="1" ht="45" customHeight="1">
      <c r="A46" s="136" t="s">
        <v>379</v>
      </c>
      <c r="B46" s="12" t="s">
        <v>415</v>
      </c>
      <c r="C46" s="311"/>
      <c r="D46" s="312"/>
      <c r="E46" s="228" t="s">
        <v>1</v>
      </c>
      <c r="F46" s="228"/>
      <c r="J46" s="135"/>
      <c r="K46" s="115"/>
      <c r="L46" s="62"/>
      <c r="M46" s="62"/>
      <c r="N46" s="134"/>
      <c r="O46" s="133"/>
    </row>
    <row r="47" spans="1:15" s="111" customFormat="1" ht="68.25" customHeight="1">
      <c r="A47" s="136" t="s">
        <v>380</v>
      </c>
      <c r="B47" s="12" t="s">
        <v>416</v>
      </c>
      <c r="C47" s="311"/>
      <c r="D47" s="312"/>
      <c r="E47" s="228" t="s">
        <v>1</v>
      </c>
      <c r="F47" s="228"/>
      <c r="J47" s="135"/>
      <c r="K47" s="115"/>
      <c r="L47" s="62"/>
      <c r="M47" s="62"/>
      <c r="N47" s="134"/>
      <c r="O47" s="133"/>
    </row>
    <row r="48" spans="1:15" s="111" customFormat="1" ht="63.75" customHeight="1">
      <c r="A48" s="136" t="s">
        <v>381</v>
      </c>
      <c r="B48" s="121" t="s">
        <v>425</v>
      </c>
      <c r="C48" s="311"/>
      <c r="D48" s="312"/>
      <c r="E48" s="228" t="s">
        <v>1</v>
      </c>
      <c r="F48" s="228"/>
      <c r="J48" s="135"/>
      <c r="K48" s="115"/>
      <c r="L48" s="62"/>
      <c r="M48" s="62"/>
      <c r="N48" s="134"/>
      <c r="O48" s="133"/>
    </row>
    <row r="49" spans="1:15" s="111" customFormat="1" ht="45" customHeight="1">
      <c r="A49" s="136" t="s">
        <v>382</v>
      </c>
      <c r="B49" s="12" t="s">
        <v>417</v>
      </c>
      <c r="C49" s="311"/>
      <c r="D49" s="312"/>
      <c r="E49" s="228" t="s">
        <v>1</v>
      </c>
      <c r="F49" s="228"/>
      <c r="J49" s="135"/>
      <c r="K49" s="115"/>
      <c r="L49" s="62"/>
      <c r="M49" s="62"/>
      <c r="N49" s="134"/>
      <c r="O49" s="133"/>
    </row>
    <row r="50" spans="1:15" s="111" customFormat="1" ht="18">
      <c r="A50" s="98"/>
      <c r="B50" s="97"/>
      <c r="C50" s="95"/>
      <c r="D50" s="77"/>
      <c r="E50" s="77"/>
      <c r="F50" s="2"/>
      <c r="H50" s="113"/>
      <c r="J50" s="108"/>
    </row>
    <row r="51" spans="1:15" s="111" customFormat="1" ht="18">
      <c r="A51" s="321" t="s">
        <v>233</v>
      </c>
      <c r="B51" s="322"/>
      <c r="C51" s="235"/>
      <c r="D51" s="235"/>
      <c r="E51" s="225"/>
      <c r="F51" s="225"/>
      <c r="J51" s="123"/>
    </row>
    <row r="52" spans="1:15" s="107" customFormat="1" ht="45" customHeight="1">
      <c r="A52" s="132" t="s">
        <v>232</v>
      </c>
      <c r="B52" s="13" t="s">
        <v>231</v>
      </c>
      <c r="C52" s="241">
        <v>8450</v>
      </c>
      <c r="D52" s="242"/>
      <c r="E52" s="87">
        <v>0</v>
      </c>
      <c r="F52" s="42">
        <f>E52*C52</f>
        <v>0</v>
      </c>
      <c r="J52" s="108"/>
    </row>
    <row r="53" spans="1:15" s="111" customFormat="1" ht="45" customHeight="1">
      <c r="A53" s="132" t="s">
        <v>230</v>
      </c>
      <c r="B53" s="12" t="s">
        <v>229</v>
      </c>
      <c r="C53" s="259">
        <v>3980</v>
      </c>
      <c r="D53" s="260"/>
      <c r="E53" s="89">
        <v>0</v>
      </c>
      <c r="F53" s="42">
        <f>E53*C53</f>
        <v>0</v>
      </c>
      <c r="J53" s="108"/>
    </row>
    <row r="54" spans="1:15" s="111" customFormat="1" ht="18">
      <c r="A54" s="98"/>
      <c r="B54" s="97"/>
      <c r="C54" s="95"/>
      <c r="D54" s="77"/>
      <c r="E54" s="77"/>
      <c r="F54" s="2"/>
      <c r="H54" s="113"/>
      <c r="J54" s="108"/>
    </row>
    <row r="55" spans="1:15" s="111" customFormat="1" ht="18">
      <c r="A55" s="321" t="s">
        <v>228</v>
      </c>
      <c r="B55" s="322"/>
      <c r="C55" s="235"/>
      <c r="D55" s="235"/>
      <c r="E55" s="225"/>
      <c r="F55" s="225"/>
      <c r="J55" s="108"/>
    </row>
    <row r="56" spans="1:15" s="111" customFormat="1" ht="45" customHeight="1">
      <c r="A56" s="124" t="s">
        <v>55</v>
      </c>
      <c r="B56" s="13" t="s">
        <v>227</v>
      </c>
      <c r="C56" s="241">
        <v>5300</v>
      </c>
      <c r="D56" s="242"/>
      <c r="E56" s="87">
        <v>0</v>
      </c>
      <c r="F56" s="42">
        <f>E56*C56</f>
        <v>0</v>
      </c>
      <c r="G56" s="115"/>
      <c r="H56" s="131"/>
      <c r="J56" s="108"/>
    </row>
    <row r="57" spans="1:15" s="111" customFormat="1" ht="45" customHeight="1">
      <c r="A57" s="124" t="s">
        <v>85</v>
      </c>
      <c r="B57" s="12" t="s">
        <v>226</v>
      </c>
      <c r="C57" s="259">
        <v>1990</v>
      </c>
      <c r="D57" s="260"/>
      <c r="E57" s="87">
        <v>0</v>
      </c>
      <c r="F57" s="42">
        <f t="shared" ref="F57:F60" si="0">E57*C57</f>
        <v>0</v>
      </c>
      <c r="J57" s="108"/>
    </row>
    <row r="58" spans="1:15" s="111" customFormat="1" ht="45" customHeight="1">
      <c r="A58" s="124" t="s">
        <v>86</v>
      </c>
      <c r="B58" s="12" t="s">
        <v>225</v>
      </c>
      <c r="C58" s="259">
        <v>3725</v>
      </c>
      <c r="D58" s="260"/>
      <c r="E58" s="87">
        <v>0</v>
      </c>
      <c r="F58" s="42">
        <f t="shared" si="0"/>
        <v>0</v>
      </c>
      <c r="J58" s="24"/>
    </row>
    <row r="59" spans="1:15" s="107" customFormat="1" ht="45" customHeight="1">
      <c r="A59" s="122" t="s">
        <v>87</v>
      </c>
      <c r="B59" s="12" t="s">
        <v>315</v>
      </c>
      <c r="C59" s="245">
        <v>2700</v>
      </c>
      <c r="D59" s="246"/>
      <c r="E59" s="87">
        <v>0</v>
      </c>
      <c r="F59" s="42">
        <f t="shared" si="0"/>
        <v>0</v>
      </c>
      <c r="J59" s="173"/>
    </row>
    <row r="60" spans="1:15" s="107" customFormat="1" ht="45" customHeight="1">
      <c r="A60" s="124" t="s">
        <v>88</v>
      </c>
      <c r="B60" s="12" t="s">
        <v>224</v>
      </c>
      <c r="C60" s="259">
        <v>1980</v>
      </c>
      <c r="D60" s="260"/>
      <c r="E60" s="87">
        <v>0</v>
      </c>
      <c r="F60" s="42">
        <f t="shared" si="0"/>
        <v>0</v>
      </c>
      <c r="J60" s="173"/>
    </row>
    <row r="61" spans="1:15" s="111" customFormat="1" ht="18">
      <c r="A61" s="98"/>
      <c r="B61" s="97"/>
      <c r="C61" s="95"/>
      <c r="D61" s="77"/>
      <c r="E61" s="77"/>
      <c r="F61" s="2"/>
      <c r="H61" s="113"/>
      <c r="J61" s="108"/>
    </row>
    <row r="62" spans="1:15" s="111" customFormat="1" ht="18">
      <c r="A62" s="321" t="s">
        <v>223</v>
      </c>
      <c r="B62" s="322"/>
      <c r="C62" s="235"/>
      <c r="D62" s="235"/>
      <c r="E62" s="225"/>
      <c r="F62" s="225"/>
      <c r="J62" s="108"/>
    </row>
    <row r="63" spans="1:15" s="111" customFormat="1" ht="40.9" customHeight="1">
      <c r="A63" s="124" t="s">
        <v>222</v>
      </c>
      <c r="B63" s="13" t="s">
        <v>322</v>
      </c>
      <c r="C63" s="241">
        <v>136</v>
      </c>
      <c r="D63" s="242"/>
      <c r="E63" s="87">
        <v>0</v>
      </c>
      <c r="F63" s="42">
        <f>E63*C63</f>
        <v>0</v>
      </c>
      <c r="J63" s="108"/>
    </row>
    <row r="64" spans="1:15" s="111" customFormat="1" ht="40.9" customHeight="1">
      <c r="A64" s="124" t="s">
        <v>221</v>
      </c>
      <c r="B64" s="12" t="s">
        <v>220</v>
      </c>
      <c r="C64" s="259">
        <v>290</v>
      </c>
      <c r="D64" s="260"/>
      <c r="E64" s="87">
        <v>0</v>
      </c>
      <c r="F64" s="42">
        <f t="shared" ref="F64:F76" si="1">E64*C64</f>
        <v>0</v>
      </c>
      <c r="J64" s="108"/>
    </row>
    <row r="65" spans="1:10" s="111" customFormat="1" ht="40.9" customHeight="1">
      <c r="A65" s="124" t="s">
        <v>219</v>
      </c>
      <c r="B65" s="12" t="s">
        <v>218</v>
      </c>
      <c r="C65" s="259">
        <v>1300</v>
      </c>
      <c r="D65" s="260"/>
      <c r="E65" s="87">
        <v>0</v>
      </c>
      <c r="F65" s="42">
        <f t="shared" si="1"/>
        <v>0</v>
      </c>
      <c r="J65" s="108"/>
    </row>
    <row r="66" spans="1:10" ht="40.9" customHeight="1">
      <c r="A66" s="124" t="s">
        <v>217</v>
      </c>
      <c r="B66" s="15" t="s">
        <v>323</v>
      </c>
      <c r="C66" s="245">
        <v>1600</v>
      </c>
      <c r="D66" s="246"/>
      <c r="E66" s="87">
        <v>0</v>
      </c>
      <c r="F66" s="42">
        <f t="shared" si="1"/>
        <v>0</v>
      </c>
    </row>
    <row r="67" spans="1:10" s="111" customFormat="1" ht="40.9" customHeight="1">
      <c r="A67" s="124" t="s">
        <v>216</v>
      </c>
      <c r="B67" s="12" t="s">
        <v>324</v>
      </c>
      <c r="C67" s="261">
        <v>800</v>
      </c>
      <c r="D67" s="262"/>
      <c r="E67" s="87">
        <v>0</v>
      </c>
      <c r="F67" s="42">
        <f t="shared" si="1"/>
        <v>0</v>
      </c>
      <c r="J67" s="108"/>
    </row>
    <row r="68" spans="1:10" s="111" customFormat="1" ht="40.9" customHeight="1">
      <c r="A68" s="122" t="s">
        <v>215</v>
      </c>
      <c r="B68" s="130" t="s">
        <v>214</v>
      </c>
      <c r="C68" s="261">
        <v>890</v>
      </c>
      <c r="D68" s="262"/>
      <c r="E68" s="89">
        <v>0</v>
      </c>
      <c r="F68" s="42">
        <f t="shared" si="1"/>
        <v>0</v>
      </c>
      <c r="J68" s="123"/>
    </row>
    <row r="69" spans="1:10" s="111" customFormat="1" ht="40.9" customHeight="1">
      <c r="A69" s="124" t="s">
        <v>213</v>
      </c>
      <c r="B69" s="129" t="s">
        <v>212</v>
      </c>
      <c r="C69" s="261">
        <v>750</v>
      </c>
      <c r="D69" s="262"/>
      <c r="E69" s="87">
        <v>0</v>
      </c>
      <c r="F69" s="42">
        <f t="shared" si="1"/>
        <v>0</v>
      </c>
      <c r="J69" s="123"/>
    </row>
    <row r="70" spans="1:10" s="111" customFormat="1" ht="40.9" customHeight="1">
      <c r="A70" s="124" t="s">
        <v>211</v>
      </c>
      <c r="B70" s="12" t="s">
        <v>210</v>
      </c>
      <c r="C70" s="261">
        <v>3850</v>
      </c>
      <c r="D70" s="262"/>
      <c r="E70" s="87">
        <v>0</v>
      </c>
      <c r="F70" s="42">
        <f t="shared" si="1"/>
        <v>0</v>
      </c>
      <c r="J70" s="123"/>
    </row>
    <row r="71" spans="1:10" s="111" customFormat="1" ht="40.9" customHeight="1">
      <c r="A71" s="124" t="s">
        <v>209</v>
      </c>
      <c r="B71" s="12" t="s">
        <v>208</v>
      </c>
      <c r="C71" s="259">
        <v>1290</v>
      </c>
      <c r="D71" s="260"/>
      <c r="E71" s="87">
        <v>0</v>
      </c>
      <c r="F71" s="42">
        <f t="shared" si="1"/>
        <v>0</v>
      </c>
      <c r="J71" s="123"/>
    </row>
    <row r="72" spans="1:10" s="111" customFormat="1" ht="129.6" customHeight="1">
      <c r="A72" s="120" t="s">
        <v>207</v>
      </c>
      <c r="B72" s="128" t="s">
        <v>206</v>
      </c>
      <c r="C72" s="245">
        <v>6945</v>
      </c>
      <c r="D72" s="246"/>
      <c r="E72" s="89">
        <v>0</v>
      </c>
      <c r="F72" s="42">
        <f t="shared" si="1"/>
        <v>0</v>
      </c>
      <c r="J72" s="123"/>
    </row>
    <row r="73" spans="1:10" s="111" customFormat="1" ht="73.900000000000006" customHeight="1">
      <c r="A73" s="125" t="s">
        <v>205</v>
      </c>
      <c r="B73" s="168" t="s">
        <v>290</v>
      </c>
      <c r="C73" s="278">
        <v>800</v>
      </c>
      <c r="D73" s="278"/>
      <c r="E73" s="87">
        <v>0</v>
      </c>
      <c r="F73" s="42">
        <f t="shared" si="1"/>
        <v>0</v>
      </c>
      <c r="J73" s="123"/>
    </row>
    <row r="74" spans="1:10" s="111" customFormat="1" ht="40.9" customHeight="1">
      <c r="A74" s="125" t="s">
        <v>204</v>
      </c>
      <c r="B74" s="168" t="s">
        <v>291</v>
      </c>
      <c r="C74" s="257">
        <v>2700</v>
      </c>
      <c r="D74" s="258"/>
      <c r="E74" s="87">
        <v>0</v>
      </c>
      <c r="F74" s="42">
        <f t="shared" si="1"/>
        <v>0</v>
      </c>
      <c r="J74" s="123"/>
    </row>
    <row r="75" spans="1:10" s="111" customFormat="1" ht="40.9" customHeight="1">
      <c r="A75" s="125" t="s">
        <v>203</v>
      </c>
      <c r="B75" s="168" t="s">
        <v>269</v>
      </c>
      <c r="C75" s="257">
        <v>925</v>
      </c>
      <c r="D75" s="258"/>
      <c r="E75" s="87">
        <v>0</v>
      </c>
      <c r="F75" s="42">
        <f t="shared" si="1"/>
        <v>0</v>
      </c>
      <c r="J75" s="123"/>
    </row>
    <row r="76" spans="1:10" s="111" customFormat="1" ht="40.9" customHeight="1">
      <c r="A76" s="125" t="s">
        <v>202</v>
      </c>
      <c r="B76" s="168" t="s">
        <v>268</v>
      </c>
      <c r="C76" s="257">
        <v>925</v>
      </c>
      <c r="D76" s="258"/>
      <c r="E76" s="87">
        <v>0</v>
      </c>
      <c r="F76" s="42">
        <f t="shared" si="1"/>
        <v>0</v>
      </c>
      <c r="J76" s="123"/>
    </row>
    <row r="77" spans="1:10" s="111" customFormat="1" ht="18">
      <c r="A77" s="98"/>
      <c r="B77" s="97"/>
      <c r="C77" s="95"/>
      <c r="D77" s="77"/>
      <c r="E77" s="77"/>
      <c r="F77" s="2"/>
      <c r="H77" s="113"/>
      <c r="J77" s="108"/>
    </row>
    <row r="78" spans="1:10" ht="18">
      <c r="A78" s="321" t="s">
        <v>201</v>
      </c>
      <c r="B78" s="322"/>
      <c r="C78" s="235"/>
      <c r="D78" s="235"/>
      <c r="E78" s="225"/>
      <c r="F78" s="225"/>
    </row>
    <row r="79" spans="1:10" s="111" customFormat="1" ht="39" customHeight="1">
      <c r="A79" s="127" t="s">
        <v>200</v>
      </c>
      <c r="B79" s="14" t="s">
        <v>297</v>
      </c>
      <c r="C79" s="257">
        <v>17100</v>
      </c>
      <c r="D79" s="258"/>
      <c r="E79" s="224">
        <v>0</v>
      </c>
      <c r="F79" s="42">
        <f>E79*C79</f>
        <v>0</v>
      </c>
      <c r="J79" s="108"/>
    </row>
    <row r="80" spans="1:10" s="111" customFormat="1" ht="38.25" customHeight="1">
      <c r="A80" s="126" t="s">
        <v>199</v>
      </c>
      <c r="B80" s="15" t="s">
        <v>298</v>
      </c>
      <c r="C80" s="245">
        <v>1850</v>
      </c>
      <c r="D80" s="246"/>
      <c r="E80" s="224">
        <v>0</v>
      </c>
      <c r="F80" s="42">
        <f t="shared" ref="F80:F85" si="2">E80*C80</f>
        <v>0</v>
      </c>
      <c r="J80" s="108"/>
    </row>
    <row r="81" spans="1:10" s="111" customFormat="1" ht="39" customHeight="1">
      <c r="A81" s="127" t="s">
        <v>198</v>
      </c>
      <c r="B81" s="15" t="s">
        <v>357</v>
      </c>
      <c r="C81" s="245">
        <v>18400</v>
      </c>
      <c r="D81" s="246"/>
      <c r="E81" s="224">
        <v>0</v>
      </c>
      <c r="F81" s="42">
        <f t="shared" si="2"/>
        <v>0</v>
      </c>
      <c r="J81" s="108"/>
    </row>
    <row r="82" spans="1:10" s="111" customFormat="1" ht="39" customHeight="1">
      <c r="A82" s="126" t="s">
        <v>197</v>
      </c>
      <c r="B82" s="15" t="s">
        <v>358</v>
      </c>
      <c r="C82" s="245">
        <v>6855</v>
      </c>
      <c r="D82" s="246"/>
      <c r="E82" s="224">
        <v>0</v>
      </c>
      <c r="F82" s="42">
        <f t="shared" si="2"/>
        <v>0</v>
      </c>
      <c r="J82" s="108"/>
    </row>
    <row r="83" spans="1:10" s="111" customFormat="1" ht="36.75" customHeight="1">
      <c r="A83" s="126" t="s">
        <v>196</v>
      </c>
      <c r="B83" s="15" t="s">
        <v>299</v>
      </c>
      <c r="C83" s="245">
        <v>14900</v>
      </c>
      <c r="D83" s="246"/>
      <c r="E83" s="224">
        <v>0</v>
      </c>
      <c r="F83" s="42">
        <f t="shared" si="2"/>
        <v>0</v>
      </c>
      <c r="J83" s="108"/>
    </row>
    <row r="84" spans="1:10" s="111" customFormat="1" ht="36.75" customHeight="1">
      <c r="A84" s="126" t="s">
        <v>195</v>
      </c>
      <c r="B84" s="15" t="s">
        <v>194</v>
      </c>
      <c r="C84" s="245">
        <v>900</v>
      </c>
      <c r="D84" s="246"/>
      <c r="E84" s="224">
        <v>0</v>
      </c>
      <c r="F84" s="42">
        <f t="shared" si="2"/>
        <v>0</v>
      </c>
      <c r="J84" s="108"/>
    </row>
    <row r="85" spans="1:10" s="111" customFormat="1" ht="38.25" customHeight="1">
      <c r="A85" s="126" t="s">
        <v>193</v>
      </c>
      <c r="B85" s="15" t="s">
        <v>300</v>
      </c>
      <c r="C85" s="245">
        <v>4220</v>
      </c>
      <c r="D85" s="246"/>
      <c r="E85" s="224">
        <v>0</v>
      </c>
      <c r="F85" s="42">
        <f t="shared" si="2"/>
        <v>0</v>
      </c>
      <c r="J85" s="108"/>
    </row>
    <row r="86" spans="1:10" s="111" customFormat="1" ht="18">
      <c r="A86" s="98"/>
      <c r="B86" s="97"/>
      <c r="C86" s="95"/>
      <c r="D86" s="77"/>
      <c r="E86" s="77"/>
      <c r="F86" s="2"/>
      <c r="H86" s="113"/>
      <c r="J86" s="108"/>
    </row>
    <row r="87" spans="1:10" s="101" customFormat="1" ht="18">
      <c r="A87" s="321" t="s">
        <v>21</v>
      </c>
      <c r="B87" s="322"/>
      <c r="C87" s="235"/>
      <c r="D87" s="235"/>
      <c r="E87" s="225"/>
      <c r="F87" s="225"/>
      <c r="J87" s="102"/>
    </row>
    <row r="88" spans="1:10" s="101" customFormat="1" ht="45" customHeight="1">
      <c r="A88" s="120" t="s">
        <v>192</v>
      </c>
      <c r="B88" s="13" t="s">
        <v>305</v>
      </c>
      <c r="C88" s="241">
        <v>3800</v>
      </c>
      <c r="D88" s="242"/>
      <c r="E88" s="87">
        <v>0</v>
      </c>
      <c r="F88" s="42">
        <f>E88*C88</f>
        <v>0</v>
      </c>
      <c r="J88" s="102"/>
    </row>
    <row r="89" spans="1:10" s="101" customFormat="1" ht="45" customHeight="1">
      <c r="A89" s="125" t="s">
        <v>191</v>
      </c>
      <c r="B89" s="14" t="s">
        <v>302</v>
      </c>
      <c r="C89" s="257">
        <v>900</v>
      </c>
      <c r="D89" s="258"/>
      <c r="E89" s="87">
        <v>0</v>
      </c>
      <c r="F89" s="42">
        <f t="shared" ref="F89:F91" si="3">E89*C89</f>
        <v>0</v>
      </c>
      <c r="J89" s="102"/>
    </row>
    <row r="90" spans="1:10" s="107" customFormat="1" ht="45" customHeight="1">
      <c r="A90" s="125" t="s">
        <v>190</v>
      </c>
      <c r="B90" s="14" t="s">
        <v>306</v>
      </c>
      <c r="C90" s="259">
        <v>17100</v>
      </c>
      <c r="D90" s="260"/>
      <c r="E90" s="87">
        <v>0</v>
      </c>
      <c r="F90" s="42">
        <f t="shared" si="3"/>
        <v>0</v>
      </c>
      <c r="J90" s="108"/>
    </row>
    <row r="91" spans="1:10" s="107" customFormat="1" ht="45" customHeight="1">
      <c r="A91" s="125" t="s">
        <v>189</v>
      </c>
      <c r="B91" s="14" t="s">
        <v>303</v>
      </c>
      <c r="C91" s="259">
        <v>3240</v>
      </c>
      <c r="D91" s="260"/>
      <c r="E91" s="87">
        <v>0</v>
      </c>
      <c r="F91" s="42">
        <f t="shared" si="3"/>
        <v>0</v>
      </c>
      <c r="J91" s="108"/>
    </row>
    <row r="92" spans="1:10" s="111" customFormat="1" ht="18">
      <c r="A92" s="98"/>
      <c r="B92" s="97"/>
      <c r="C92" s="95"/>
      <c r="D92" s="77"/>
      <c r="E92" s="77"/>
      <c r="F92" s="2"/>
      <c r="H92" s="113"/>
      <c r="J92" s="108"/>
    </row>
    <row r="93" spans="1:10" s="111" customFormat="1" ht="18">
      <c r="A93" s="321" t="s">
        <v>188</v>
      </c>
      <c r="B93" s="322"/>
      <c r="C93" s="235"/>
      <c r="D93" s="235"/>
      <c r="E93" s="225"/>
      <c r="F93" s="225"/>
      <c r="J93" s="108"/>
    </row>
    <row r="94" spans="1:10" s="111" customFormat="1" ht="89.25" customHeight="1">
      <c r="A94" s="127" t="s">
        <v>68</v>
      </c>
      <c r="B94" s="170" t="s">
        <v>310</v>
      </c>
      <c r="C94" s="240">
        <v>12500</v>
      </c>
      <c r="D94" s="240"/>
      <c r="E94" s="89">
        <v>0</v>
      </c>
      <c r="F94" s="41">
        <f>E94*C94</f>
        <v>0</v>
      </c>
      <c r="J94" s="108"/>
    </row>
    <row r="95" spans="1:10" s="111" customFormat="1" ht="45.6" customHeight="1">
      <c r="A95" s="127" t="s">
        <v>69</v>
      </c>
      <c r="B95" s="170" t="s">
        <v>187</v>
      </c>
      <c r="C95" s="252">
        <v>1940</v>
      </c>
      <c r="D95" s="253"/>
      <c r="E95" s="89">
        <v>0</v>
      </c>
      <c r="F95" s="41">
        <f t="shared" ref="F95:F102" si="4">E95*C95</f>
        <v>0</v>
      </c>
      <c r="J95" s="108"/>
    </row>
    <row r="96" spans="1:10" s="111" customFormat="1" ht="45" customHeight="1">
      <c r="A96" s="127" t="s">
        <v>70</v>
      </c>
      <c r="B96" s="171" t="s">
        <v>271</v>
      </c>
      <c r="C96" s="243">
        <v>3300</v>
      </c>
      <c r="D96" s="244"/>
      <c r="E96" s="89">
        <v>0</v>
      </c>
      <c r="F96" s="41">
        <f t="shared" si="4"/>
        <v>0</v>
      </c>
      <c r="J96" s="108"/>
    </row>
    <row r="97" spans="1:12" s="111" customFormat="1" ht="40.9" customHeight="1">
      <c r="A97" s="127" t="s">
        <v>71</v>
      </c>
      <c r="B97" s="171" t="s">
        <v>272</v>
      </c>
      <c r="C97" s="243">
        <v>3300</v>
      </c>
      <c r="D97" s="244"/>
      <c r="E97" s="89">
        <v>0</v>
      </c>
      <c r="F97" s="41">
        <f t="shared" si="4"/>
        <v>0</v>
      </c>
      <c r="J97" s="108"/>
    </row>
    <row r="98" spans="1:12" s="111" customFormat="1" ht="40.9" customHeight="1">
      <c r="A98" s="127" t="s">
        <v>72</v>
      </c>
      <c r="B98" s="171" t="s">
        <v>307</v>
      </c>
      <c r="C98" s="243">
        <v>4950</v>
      </c>
      <c r="D98" s="244"/>
      <c r="E98" s="89">
        <v>0</v>
      </c>
      <c r="F98" s="41">
        <f t="shared" si="4"/>
        <v>0</v>
      </c>
      <c r="J98" s="108"/>
    </row>
    <row r="99" spans="1:12" s="111" customFormat="1" ht="40.9" customHeight="1">
      <c r="A99" s="127" t="s">
        <v>73</v>
      </c>
      <c r="B99" s="171" t="s">
        <v>308</v>
      </c>
      <c r="C99" s="243">
        <v>4950</v>
      </c>
      <c r="D99" s="244"/>
      <c r="E99" s="89">
        <v>0</v>
      </c>
      <c r="F99" s="41">
        <f>E99*C99</f>
        <v>0</v>
      </c>
      <c r="J99" s="108"/>
    </row>
    <row r="100" spans="1:12" s="56" customFormat="1" ht="40.9" customHeight="1">
      <c r="A100" s="19" t="s">
        <v>74</v>
      </c>
      <c r="B100" s="26" t="s">
        <v>309</v>
      </c>
      <c r="C100" s="243">
        <v>900</v>
      </c>
      <c r="D100" s="244"/>
      <c r="E100" s="90">
        <v>0</v>
      </c>
      <c r="F100" s="106">
        <f t="shared" si="4"/>
        <v>0</v>
      </c>
      <c r="H100" s="164"/>
      <c r="I100" s="165"/>
    </row>
    <row r="101" spans="1:12" s="111" customFormat="1" ht="45" customHeight="1">
      <c r="A101" s="127" t="s">
        <v>79</v>
      </c>
      <c r="B101" s="171" t="s">
        <v>270</v>
      </c>
      <c r="C101" s="243">
        <v>3970</v>
      </c>
      <c r="D101" s="244"/>
      <c r="E101" s="89">
        <v>0</v>
      </c>
      <c r="F101" s="41">
        <f t="shared" si="4"/>
        <v>0</v>
      </c>
      <c r="J101" s="108"/>
    </row>
    <row r="102" spans="1:12" s="76" customFormat="1" ht="36" customHeight="1">
      <c r="A102" s="127" t="s">
        <v>80</v>
      </c>
      <c r="B102" s="26" t="s">
        <v>186</v>
      </c>
      <c r="C102" s="243">
        <v>820</v>
      </c>
      <c r="D102" s="244"/>
      <c r="E102" s="89">
        <v>0</v>
      </c>
      <c r="F102" s="41">
        <f t="shared" si="4"/>
        <v>0</v>
      </c>
      <c r="G102" s="107"/>
      <c r="H102" s="107"/>
      <c r="I102" s="107"/>
      <c r="J102" s="108"/>
      <c r="K102" s="107"/>
      <c r="L102" s="107"/>
    </row>
    <row r="103" spans="1:12" s="111" customFormat="1" ht="18">
      <c r="A103" s="98"/>
      <c r="B103" s="97"/>
      <c r="C103" s="95"/>
      <c r="D103" s="77"/>
      <c r="E103" s="77"/>
      <c r="F103" s="2"/>
      <c r="H103" s="113"/>
      <c r="J103" s="108"/>
    </row>
    <row r="104" spans="1:12" s="111" customFormat="1" ht="18">
      <c r="A104" s="321" t="s">
        <v>7</v>
      </c>
      <c r="B104" s="322"/>
      <c r="C104" s="235"/>
      <c r="D104" s="235"/>
      <c r="E104" s="225"/>
      <c r="F104" s="225"/>
      <c r="J104" s="108"/>
    </row>
    <row r="105" spans="1:12" ht="77.25" customHeight="1">
      <c r="A105" s="125" t="s">
        <v>185</v>
      </c>
      <c r="B105" s="27" t="s">
        <v>312</v>
      </c>
      <c r="C105" s="249">
        <v>35000</v>
      </c>
      <c r="D105" s="250"/>
      <c r="E105" s="90">
        <v>0</v>
      </c>
      <c r="F105" s="42">
        <f>E105*C105</f>
        <v>0</v>
      </c>
    </row>
    <row r="106" spans="1:12" ht="63" customHeight="1">
      <c r="A106" s="125" t="s">
        <v>344</v>
      </c>
      <c r="B106" s="26" t="s">
        <v>418</v>
      </c>
      <c r="C106" s="249">
        <v>21000</v>
      </c>
      <c r="D106" s="250"/>
      <c r="E106" s="90">
        <v>0</v>
      </c>
      <c r="F106" s="42">
        <f t="shared" ref="F106:F114" si="5">E106*C106</f>
        <v>0</v>
      </c>
    </row>
    <row r="107" spans="1:12" ht="63" customHeight="1">
      <c r="A107" s="125" t="s">
        <v>356</v>
      </c>
      <c r="B107" s="26" t="s">
        <v>419</v>
      </c>
      <c r="C107" s="249" t="s">
        <v>354</v>
      </c>
      <c r="D107" s="250"/>
      <c r="E107" s="90">
        <v>0</v>
      </c>
      <c r="F107" s="42"/>
    </row>
    <row r="108" spans="1:12" ht="45" customHeight="1">
      <c r="A108" s="125" t="s">
        <v>184</v>
      </c>
      <c r="B108" s="26" t="s">
        <v>427</v>
      </c>
      <c r="C108" s="243">
        <v>6200</v>
      </c>
      <c r="D108" s="244"/>
      <c r="E108" s="90">
        <v>0</v>
      </c>
      <c r="F108" s="42">
        <f t="shared" si="5"/>
        <v>0</v>
      </c>
    </row>
    <row r="109" spans="1:12" s="111" customFormat="1" ht="54.75" customHeight="1">
      <c r="A109" s="125" t="s">
        <v>183</v>
      </c>
      <c r="B109" s="121" t="s">
        <v>428</v>
      </c>
      <c r="C109" s="243">
        <v>7530</v>
      </c>
      <c r="D109" s="244"/>
      <c r="E109" s="90">
        <v>0</v>
      </c>
      <c r="F109" s="42">
        <f t="shared" si="5"/>
        <v>0</v>
      </c>
      <c r="J109" s="108"/>
    </row>
    <row r="110" spans="1:12" ht="45" customHeight="1">
      <c r="A110" s="125" t="s">
        <v>182</v>
      </c>
      <c r="B110" s="26" t="s">
        <v>420</v>
      </c>
      <c r="C110" s="243">
        <v>2240</v>
      </c>
      <c r="D110" s="244"/>
      <c r="E110" s="90">
        <v>0</v>
      </c>
      <c r="F110" s="42">
        <f t="shared" si="5"/>
        <v>0</v>
      </c>
    </row>
    <row r="111" spans="1:12" ht="45" customHeight="1">
      <c r="A111" s="125" t="s">
        <v>177</v>
      </c>
      <c r="B111" s="26" t="s">
        <v>429</v>
      </c>
      <c r="C111" s="263">
        <v>4250</v>
      </c>
      <c r="D111" s="264"/>
      <c r="E111" s="90">
        <v>0</v>
      </c>
      <c r="F111" s="42">
        <f>E111*C113</f>
        <v>0</v>
      </c>
    </row>
    <row r="112" spans="1:12" ht="45" customHeight="1">
      <c r="A112" s="125" t="s">
        <v>181</v>
      </c>
      <c r="B112" s="26" t="s">
        <v>421</v>
      </c>
      <c r="C112" s="243">
        <v>2325</v>
      </c>
      <c r="D112" s="244"/>
      <c r="E112" s="90">
        <v>0</v>
      </c>
      <c r="F112" s="42">
        <f t="shared" si="5"/>
        <v>0</v>
      </c>
      <c r="J112" s="95"/>
    </row>
    <row r="113" spans="1:10" s="111" customFormat="1" ht="45" customHeight="1">
      <c r="A113" s="125" t="s">
        <v>179</v>
      </c>
      <c r="B113" s="26" t="s">
        <v>180</v>
      </c>
      <c r="C113" s="243">
        <v>600</v>
      </c>
      <c r="D113" s="244"/>
      <c r="E113" s="90">
        <v>0</v>
      </c>
      <c r="F113" s="42">
        <f t="shared" si="5"/>
        <v>0</v>
      </c>
      <c r="J113" s="123"/>
    </row>
    <row r="114" spans="1:10" s="111" customFormat="1" ht="45" customHeight="1">
      <c r="A114" s="120" t="s">
        <v>178</v>
      </c>
      <c r="B114" s="121" t="s">
        <v>176</v>
      </c>
      <c r="C114" s="263">
        <v>2990</v>
      </c>
      <c r="D114" s="264"/>
      <c r="E114" s="90">
        <v>0</v>
      </c>
      <c r="F114" s="42">
        <f t="shared" si="5"/>
        <v>0</v>
      </c>
      <c r="J114" s="123"/>
    </row>
    <row r="115" spans="1:10" s="111" customFormat="1" ht="18">
      <c r="A115" s="98"/>
      <c r="B115" s="97"/>
      <c r="C115" s="95"/>
      <c r="D115" s="77"/>
      <c r="E115" s="77"/>
      <c r="F115" s="2"/>
      <c r="H115" s="113"/>
      <c r="J115" s="108"/>
    </row>
    <row r="116" spans="1:10" s="111" customFormat="1" ht="18">
      <c r="A116" s="321" t="s">
        <v>175</v>
      </c>
      <c r="B116" s="322"/>
      <c r="C116" s="225"/>
      <c r="D116" s="225"/>
      <c r="E116" s="225"/>
      <c r="F116" s="225"/>
      <c r="J116" s="108"/>
    </row>
    <row r="117" spans="1:10" s="111" customFormat="1" ht="45" customHeight="1">
      <c r="A117" s="122" t="s">
        <v>174</v>
      </c>
      <c r="B117" s="12" t="s">
        <v>173</v>
      </c>
      <c r="C117" s="239">
        <v>988</v>
      </c>
      <c r="D117" s="239"/>
      <c r="E117" s="89">
        <v>0</v>
      </c>
      <c r="F117" s="43">
        <f>E117*C117</f>
        <v>0</v>
      </c>
      <c r="J117" s="108"/>
    </row>
    <row r="118" spans="1:10" s="111" customFormat="1" ht="45" customHeight="1">
      <c r="A118" s="122" t="s">
        <v>172</v>
      </c>
      <c r="B118" s="12" t="s">
        <v>171</v>
      </c>
      <c r="C118" s="239">
        <v>1990</v>
      </c>
      <c r="D118" s="239"/>
      <c r="E118" s="89">
        <v>0</v>
      </c>
      <c r="F118" s="43">
        <f t="shared" ref="F118:F119" si="6">E118*C118</f>
        <v>0</v>
      </c>
      <c r="J118" s="108"/>
    </row>
    <row r="119" spans="1:10" s="111" customFormat="1" ht="41.45" customHeight="1">
      <c r="A119" s="122" t="s">
        <v>170</v>
      </c>
      <c r="B119" s="15" t="s">
        <v>169</v>
      </c>
      <c r="C119" s="278">
        <v>7490</v>
      </c>
      <c r="D119" s="278"/>
      <c r="E119" s="88">
        <v>0</v>
      </c>
      <c r="F119" s="43">
        <f t="shared" si="6"/>
        <v>0</v>
      </c>
      <c r="H119" s="113"/>
      <c r="J119" s="108"/>
    </row>
    <row r="120" spans="1:10" s="111" customFormat="1" ht="18">
      <c r="A120" s="98"/>
      <c r="B120" s="97"/>
      <c r="C120" s="95"/>
      <c r="D120" s="77"/>
      <c r="E120" s="77"/>
      <c r="F120" s="2"/>
      <c r="H120" s="113"/>
      <c r="J120" s="108"/>
    </row>
    <row r="121" spans="1:10" s="111" customFormat="1" ht="18">
      <c r="A121" s="321" t="s">
        <v>9</v>
      </c>
      <c r="B121" s="322"/>
      <c r="C121" s="225"/>
      <c r="D121" s="225"/>
      <c r="E121" s="225"/>
      <c r="F121" s="225"/>
      <c r="H121" s="113"/>
      <c r="J121" s="108"/>
    </row>
    <row r="122" spans="1:10" s="111" customFormat="1" ht="45" customHeight="1">
      <c r="A122" s="120" t="s">
        <v>168</v>
      </c>
      <c r="B122" s="121" t="s">
        <v>343</v>
      </c>
      <c r="C122" s="282">
        <v>7200</v>
      </c>
      <c r="D122" s="282"/>
      <c r="E122" s="89">
        <v>0</v>
      </c>
      <c r="F122" s="118">
        <f>E122*C122</f>
        <v>0</v>
      </c>
      <c r="H122" s="113"/>
      <c r="J122" s="108"/>
    </row>
    <row r="123" spans="1:10" s="111" customFormat="1" ht="45" customHeight="1">
      <c r="A123" s="120" t="s">
        <v>167</v>
      </c>
      <c r="B123" s="26" t="s">
        <v>166</v>
      </c>
      <c r="C123" s="227">
        <v>300</v>
      </c>
      <c r="D123" s="227"/>
      <c r="E123" s="89">
        <v>0</v>
      </c>
      <c r="F123" s="118">
        <f t="shared" ref="F123:F125" si="7">E123*C123</f>
        <v>0</v>
      </c>
      <c r="H123" s="113"/>
      <c r="J123" s="108"/>
    </row>
    <row r="124" spans="1:10" s="111" customFormat="1" ht="45" customHeight="1">
      <c r="A124" s="120" t="s">
        <v>165</v>
      </c>
      <c r="B124" s="26" t="s">
        <v>164</v>
      </c>
      <c r="C124" s="227">
        <v>350</v>
      </c>
      <c r="D124" s="227"/>
      <c r="E124" s="89">
        <v>0</v>
      </c>
      <c r="F124" s="118">
        <f t="shared" si="7"/>
        <v>0</v>
      </c>
      <c r="H124" s="113"/>
      <c r="J124" s="108"/>
    </row>
    <row r="125" spans="1:10" s="111" customFormat="1" ht="59.25" customHeight="1">
      <c r="A125" s="120" t="s">
        <v>163</v>
      </c>
      <c r="B125" s="26" t="s">
        <v>326</v>
      </c>
      <c r="C125" s="336"/>
      <c r="D125" s="336"/>
      <c r="E125" s="89">
        <v>0</v>
      </c>
      <c r="F125" s="118">
        <f t="shared" si="7"/>
        <v>0</v>
      </c>
      <c r="H125" s="113"/>
      <c r="J125" s="108"/>
    </row>
    <row r="126" spans="1:10" s="111" customFormat="1" ht="18">
      <c r="A126" s="102"/>
      <c r="B126" s="24"/>
      <c r="C126" s="117"/>
      <c r="D126" s="117"/>
      <c r="E126" s="69"/>
      <c r="F126" s="22"/>
      <c r="H126" s="113"/>
      <c r="J126" s="108"/>
    </row>
    <row r="127" spans="1:10" s="111" customFormat="1" ht="18">
      <c r="A127" s="321" t="s">
        <v>162</v>
      </c>
      <c r="B127" s="322"/>
      <c r="C127" s="22"/>
      <c r="D127" s="22"/>
      <c r="E127" s="69"/>
      <c r="F127" s="22"/>
      <c r="G127" s="101"/>
    </row>
    <row r="128" spans="1:10" s="111" customFormat="1" ht="55.15" customHeight="1">
      <c r="A128" s="116" t="s">
        <v>161</v>
      </c>
      <c r="B128" s="26" t="s">
        <v>160</v>
      </c>
      <c r="C128" s="276" t="str">
        <f>IF(E128="a","Soft","Colored")</f>
        <v>Soft</v>
      </c>
      <c r="D128" s="335"/>
      <c r="E128" s="92" t="s">
        <v>106</v>
      </c>
      <c r="F128" s="83" t="s">
        <v>107</v>
      </c>
      <c r="G128" s="101"/>
    </row>
    <row r="129" spans="1:10" s="111" customFormat="1" ht="61.9" customHeight="1">
      <c r="A129" s="116" t="s">
        <v>327</v>
      </c>
      <c r="B129" s="26" t="s">
        <v>159</v>
      </c>
      <c r="C129" s="276" t="str">
        <f>IF(E129="a","Carbone Beige","Dark Taupe")</f>
        <v>Carbone Beige</v>
      </c>
      <c r="D129" s="335"/>
      <c r="E129" s="92" t="s">
        <v>106</v>
      </c>
      <c r="F129" s="83" t="s">
        <v>108</v>
      </c>
      <c r="G129" s="101"/>
    </row>
    <row r="130" spans="1:10" s="111" customFormat="1" ht="60.6" customHeight="1">
      <c r="A130" s="116" t="s">
        <v>328</v>
      </c>
      <c r="B130" s="27" t="s">
        <v>158</v>
      </c>
      <c r="C130" s="276" t="str">
        <f>IF(E130="a","Red NEEL","Silver 5885")</f>
        <v>Red NEEL</v>
      </c>
      <c r="D130" s="335"/>
      <c r="E130" s="92" t="s">
        <v>106</v>
      </c>
      <c r="F130" s="83" t="s">
        <v>108</v>
      </c>
      <c r="G130" s="101"/>
    </row>
    <row r="131" spans="1:10" s="111" customFormat="1" ht="59.45" customHeight="1">
      <c r="A131" s="116" t="s">
        <v>329</v>
      </c>
      <c r="B131" s="26" t="s">
        <v>254</v>
      </c>
      <c r="C131" s="276" t="str">
        <f>IF(E131="a","Red NEEL","Blanc")</f>
        <v>Red NEEL</v>
      </c>
      <c r="D131" s="335"/>
      <c r="E131" s="92" t="s">
        <v>106</v>
      </c>
      <c r="F131" s="84" t="s">
        <v>112</v>
      </c>
      <c r="G131" s="101"/>
    </row>
    <row r="132" spans="1:10" s="111" customFormat="1" ht="36.6" customHeight="1">
      <c r="A132" s="102"/>
      <c r="B132" s="115" t="s">
        <v>157</v>
      </c>
      <c r="C132" s="234"/>
      <c r="D132" s="234"/>
      <c r="E132" s="153"/>
      <c r="F132" s="151"/>
      <c r="H132" s="113"/>
      <c r="J132" s="108"/>
    </row>
    <row r="133" spans="1:10" s="111" customFormat="1" ht="1.9" customHeight="1">
      <c r="A133" s="102"/>
      <c r="B133" s="115"/>
      <c r="C133" s="152"/>
      <c r="D133" s="152"/>
      <c r="E133" s="153"/>
      <c r="F133" s="151"/>
      <c r="H133" s="113"/>
      <c r="J133" s="108"/>
    </row>
    <row r="134" spans="1:10" s="111" customFormat="1" ht="41.45" customHeight="1">
      <c r="A134" s="12" t="s">
        <v>156</v>
      </c>
      <c r="B134" s="114" t="s">
        <v>103</v>
      </c>
      <c r="C134" s="333" t="s">
        <v>155</v>
      </c>
      <c r="D134" s="333"/>
      <c r="E134" s="275">
        <f>SUM(F14:F131)</f>
        <v>0</v>
      </c>
      <c r="F134" s="275"/>
      <c r="H134" s="113"/>
      <c r="J134" s="112"/>
    </row>
    <row r="135" spans="1:10" s="107" customFormat="1" ht="47.45" customHeight="1">
      <c r="A135" s="15" t="s">
        <v>154</v>
      </c>
      <c r="B135" s="160">
        <v>45316</v>
      </c>
      <c r="C135" s="332"/>
      <c r="D135" s="332"/>
      <c r="E135" s="331"/>
      <c r="F135" s="331"/>
      <c r="G135" s="111"/>
      <c r="J135" s="163"/>
    </row>
    <row r="136" spans="1:10" s="107" customFormat="1" ht="41.45" customHeight="1">
      <c r="A136" s="15" t="s">
        <v>153</v>
      </c>
      <c r="B136" s="205">
        <f>B145+31</f>
        <v>31</v>
      </c>
      <c r="C136" s="332"/>
      <c r="D136" s="332"/>
      <c r="E136" s="331"/>
      <c r="F136" s="331"/>
      <c r="J136" s="108"/>
    </row>
    <row r="137" spans="1:10" s="107" customFormat="1" ht="7.15" customHeight="1">
      <c r="A137" s="150"/>
      <c r="B137" s="24"/>
      <c r="C137" s="110"/>
      <c r="D137" s="109"/>
      <c r="E137" s="154"/>
      <c r="F137" s="2"/>
      <c r="J137" s="108"/>
    </row>
    <row r="138" spans="1:10" ht="41.45" customHeight="1">
      <c r="A138" s="274" t="s">
        <v>152</v>
      </c>
      <c r="B138" s="274"/>
      <c r="C138" s="71" t="s">
        <v>53</v>
      </c>
      <c r="D138" s="71"/>
      <c r="E138" s="71"/>
      <c r="F138" s="71" t="s">
        <v>151</v>
      </c>
    </row>
    <row r="139" spans="1:10" ht="33.6" customHeight="1">
      <c r="A139" s="304" t="s">
        <v>277</v>
      </c>
      <c r="B139" s="304"/>
      <c r="C139" s="305">
        <f>B145</f>
        <v>0</v>
      </c>
      <c r="D139" s="306"/>
      <c r="E139" s="307"/>
      <c r="F139" s="213">
        <f>0.2*$E$134</f>
        <v>0</v>
      </c>
    </row>
    <row r="140" spans="1:10" ht="33.6" customHeight="1">
      <c r="A140" s="304" t="s">
        <v>278</v>
      </c>
      <c r="B140" s="304"/>
      <c r="C140" s="305">
        <f>C142-220</f>
        <v>45096</v>
      </c>
      <c r="D140" s="306"/>
      <c r="E140" s="307"/>
      <c r="F140" s="213">
        <f>0.35*$E$134</f>
        <v>0</v>
      </c>
    </row>
    <row r="141" spans="1:10" ht="33.6" customHeight="1">
      <c r="A141" s="304" t="s">
        <v>279</v>
      </c>
      <c r="B141" s="304"/>
      <c r="C141" s="305">
        <f>C142-75</f>
        <v>45241</v>
      </c>
      <c r="D141" s="306"/>
      <c r="E141" s="307"/>
      <c r="F141" s="213">
        <f>0.35*$E$134</f>
        <v>0</v>
      </c>
      <c r="J141" s="105"/>
    </row>
    <row r="142" spans="1:10" ht="33.6" customHeight="1">
      <c r="A142" s="304" t="s">
        <v>316</v>
      </c>
      <c r="B142" s="304"/>
      <c r="C142" s="305">
        <f>B135</f>
        <v>45316</v>
      </c>
      <c r="D142" s="306"/>
      <c r="E142" s="307"/>
      <c r="F142" s="213">
        <f>0.1*$E$134</f>
        <v>0</v>
      </c>
      <c r="J142" s="105"/>
    </row>
    <row r="143" spans="1:10" ht="4.9000000000000004" customHeight="1">
      <c r="A143" s="104"/>
      <c r="B143" s="24"/>
      <c r="C143" s="74"/>
      <c r="D143" s="74"/>
      <c r="E143" s="74"/>
      <c r="F143" s="103"/>
    </row>
    <row r="144" spans="1:10" ht="105.6" customHeight="1">
      <c r="A144" s="265" t="s">
        <v>150</v>
      </c>
      <c r="B144" s="265"/>
      <c r="C144" s="265"/>
      <c r="D144" s="265"/>
      <c r="E144" s="265"/>
      <c r="F144" s="265"/>
    </row>
    <row r="145" spans="1:10" s="101" customFormat="1" ht="41.45" customHeight="1">
      <c r="A145" s="75" t="s">
        <v>102</v>
      </c>
      <c r="B145" s="198"/>
      <c r="C145" s="199"/>
      <c r="D145" s="196"/>
      <c r="E145" s="196"/>
      <c r="F145" s="200"/>
      <c r="G145" s="95"/>
      <c r="J145" s="102"/>
    </row>
    <row r="146" spans="1:10" ht="41.45" customHeight="1">
      <c r="A146" s="78" t="s">
        <v>101</v>
      </c>
      <c r="B146" s="201"/>
      <c r="C146" s="199"/>
      <c r="D146" s="202"/>
      <c r="E146" s="203"/>
      <c r="F146" s="200"/>
      <c r="G146" s="101"/>
    </row>
    <row r="147" spans="1:10" ht="41.45" customHeight="1">
      <c r="A147" s="78" t="s">
        <v>19</v>
      </c>
      <c r="B147" s="204" t="s">
        <v>48</v>
      </c>
      <c r="C147" s="266" t="s">
        <v>28</v>
      </c>
      <c r="D147" s="266"/>
      <c r="E147" s="266"/>
      <c r="F147" s="266"/>
    </row>
    <row r="148" spans="1:10" ht="18">
      <c r="A148" s="162" t="s">
        <v>253</v>
      </c>
      <c r="B148" s="95"/>
      <c r="D148" s="79"/>
      <c r="E148" s="79"/>
      <c r="F148" s="99"/>
    </row>
    <row r="149" spans="1:10" ht="18">
      <c r="A149" s="162" t="s">
        <v>257</v>
      </c>
      <c r="B149" s="95"/>
      <c r="C149" s="81"/>
      <c r="D149" s="82"/>
      <c r="E149" s="82"/>
      <c r="F149" s="99"/>
    </row>
    <row r="150" spans="1:10" ht="18">
      <c r="A150" s="162" t="s">
        <v>258</v>
      </c>
      <c r="B150" s="80"/>
      <c r="C150" s="81"/>
      <c r="D150" s="82"/>
      <c r="E150" s="82"/>
    </row>
  </sheetData>
  <sheetProtection algorithmName="SHA-512" hashValue="RK/zAX/qWJtG+fdH2EkD8QMBTeXW95sjwo9D5nqUBX9aCmNNudMwFJXUazGqOu2Zg8VyCdQZQXq1tDtefCYL8w==" saltValue="uDDHV7k0fZJsKJPXrjvmzg==" spinCount="100000" sheet="1" selectLockedCells="1"/>
  <mergeCells count="194">
    <mergeCell ref="C42:D42"/>
    <mergeCell ref="E42:F42"/>
    <mergeCell ref="C43:D43"/>
    <mergeCell ref="E43:F43"/>
    <mergeCell ref="C44:D44"/>
    <mergeCell ref="E44:F44"/>
    <mergeCell ref="C45:D45"/>
    <mergeCell ref="E45:F45"/>
    <mergeCell ref="A127:B127"/>
    <mergeCell ref="C128:D128"/>
    <mergeCell ref="C129:D129"/>
    <mergeCell ref="C130:D130"/>
    <mergeCell ref="C132:D132"/>
    <mergeCell ref="C101:D101"/>
    <mergeCell ref="C122:D122"/>
    <mergeCell ref="C125:D125"/>
    <mergeCell ref="C131:D131"/>
    <mergeCell ref="C118:D118"/>
    <mergeCell ref="C117:D117"/>
    <mergeCell ref="C110:D110"/>
    <mergeCell ref="C109:D109"/>
    <mergeCell ref="C104:D104"/>
    <mergeCell ref="C106:D106"/>
    <mergeCell ref="C107:D107"/>
    <mergeCell ref="C111:D111"/>
    <mergeCell ref="J11:O11"/>
    <mergeCell ref="A121:B121"/>
    <mergeCell ref="A116:B116"/>
    <mergeCell ref="A104:B104"/>
    <mergeCell ref="A93:B93"/>
    <mergeCell ref="C99:D99"/>
    <mergeCell ref="C112:D112"/>
    <mergeCell ref="C97:D97"/>
    <mergeCell ref="C114:D114"/>
    <mergeCell ref="C78:D78"/>
    <mergeCell ref="C87:D87"/>
    <mergeCell ref="C102:D102"/>
    <mergeCell ref="C108:D108"/>
    <mergeCell ref="C73:D73"/>
    <mergeCell ref="C74:D74"/>
    <mergeCell ref="C88:D88"/>
    <mergeCell ref="C93:D93"/>
    <mergeCell ref="C95:D95"/>
    <mergeCell ref="C94:D94"/>
    <mergeCell ref="C80:D80"/>
    <mergeCell ref="C84:D84"/>
    <mergeCell ref="C90:D90"/>
    <mergeCell ref="C91:D91"/>
    <mergeCell ref="C105:D105"/>
    <mergeCell ref="C100:D100"/>
    <mergeCell ref="C124:D124"/>
    <mergeCell ref="E136:F136"/>
    <mergeCell ref="E135:F135"/>
    <mergeCell ref="E134:F134"/>
    <mergeCell ref="C119:D119"/>
    <mergeCell ref="C113:D113"/>
    <mergeCell ref="C123:D123"/>
    <mergeCell ref="C136:D136"/>
    <mergeCell ref="C135:D135"/>
    <mergeCell ref="C134:D134"/>
    <mergeCell ref="L31:M31"/>
    <mergeCell ref="E39:F39"/>
    <mergeCell ref="L36:M36"/>
    <mergeCell ref="E38:F38"/>
    <mergeCell ref="C20:D20"/>
    <mergeCell ref="C22:D22"/>
    <mergeCell ref="C89:D89"/>
    <mergeCell ref="C81:D81"/>
    <mergeCell ref="C98:D98"/>
    <mergeCell ref="C96:D96"/>
    <mergeCell ref="C76:D76"/>
    <mergeCell ref="C83:D83"/>
    <mergeCell ref="C85:D85"/>
    <mergeCell ref="C79:D79"/>
    <mergeCell ref="C46:D46"/>
    <mergeCell ref="C47:D47"/>
    <mergeCell ref="C48:D48"/>
    <mergeCell ref="C49:D49"/>
    <mergeCell ref="E46:F46"/>
    <mergeCell ref="E47:F47"/>
    <mergeCell ref="E48:F48"/>
    <mergeCell ref="E49:F49"/>
    <mergeCell ref="C41:D41"/>
    <mergeCell ref="E41:F41"/>
    <mergeCell ref="C37:D37"/>
    <mergeCell ref="C19:D19"/>
    <mergeCell ref="L40:M40"/>
    <mergeCell ref="L35:M35"/>
    <mergeCell ref="L32:M32"/>
    <mergeCell ref="L28:M28"/>
    <mergeCell ref="L33:M33"/>
    <mergeCell ref="E27:F27"/>
    <mergeCell ref="E26:F26"/>
    <mergeCell ref="E25:F25"/>
    <mergeCell ref="L26:M26"/>
    <mergeCell ref="L29:M29"/>
    <mergeCell ref="E35:F35"/>
    <mergeCell ref="C39:D39"/>
    <mergeCell ref="E40:F40"/>
    <mergeCell ref="C26:D26"/>
    <mergeCell ref="C24:D24"/>
    <mergeCell ref="C38:D38"/>
    <mergeCell ref="C27:D27"/>
    <mergeCell ref="C36:D36"/>
    <mergeCell ref="C35:D35"/>
    <mergeCell ref="E34:F34"/>
    <mergeCell ref="E33:F33"/>
    <mergeCell ref="L30:M30"/>
    <mergeCell ref="L13:M13"/>
    <mergeCell ref="L14:M14"/>
    <mergeCell ref="L15:M15"/>
    <mergeCell ref="L16:M16"/>
    <mergeCell ref="C25:D25"/>
    <mergeCell ref="C18:D18"/>
    <mergeCell ref="L20:M20"/>
    <mergeCell ref="E23:F23"/>
    <mergeCell ref="E22:F22"/>
    <mergeCell ref="C13:E13"/>
    <mergeCell ref="L21:M21"/>
    <mergeCell ref="L22:M22"/>
    <mergeCell ref="L23:M23"/>
    <mergeCell ref="L24:M24"/>
    <mergeCell ref="L25:M25"/>
    <mergeCell ref="L17:M17"/>
    <mergeCell ref="L18:M18"/>
    <mergeCell ref="A55:B55"/>
    <mergeCell ref="A51:B51"/>
    <mergeCell ref="C60:D60"/>
    <mergeCell ref="C58:D58"/>
    <mergeCell ref="C65:D65"/>
    <mergeCell ref="C63:D63"/>
    <mergeCell ref="C75:D75"/>
    <mergeCell ref="C66:D66"/>
    <mergeCell ref="C71:D71"/>
    <mergeCell ref="C72:D72"/>
    <mergeCell ref="C55:D55"/>
    <mergeCell ref="C56:D56"/>
    <mergeCell ref="C67:D67"/>
    <mergeCell ref="C69:D69"/>
    <mergeCell ref="C64:D64"/>
    <mergeCell ref="C62:D62"/>
    <mergeCell ref="C52:D52"/>
    <mergeCell ref="C59:D59"/>
    <mergeCell ref="C68:D68"/>
    <mergeCell ref="C57:D57"/>
    <mergeCell ref="C51:D51"/>
    <mergeCell ref="A1:B1"/>
    <mergeCell ref="E32:F32"/>
    <mergeCell ref="E31:F31"/>
    <mergeCell ref="E30:F30"/>
    <mergeCell ref="E29:F29"/>
    <mergeCell ref="E28:F28"/>
    <mergeCell ref="C14:D14"/>
    <mergeCell ref="C32:D32"/>
    <mergeCell ref="C33:D33"/>
    <mergeCell ref="C31:D31"/>
    <mergeCell ref="C30:D30"/>
    <mergeCell ref="C23:D23"/>
    <mergeCell ref="D3:F3"/>
    <mergeCell ref="A10:F10"/>
    <mergeCell ref="E9:F9"/>
    <mergeCell ref="A12:B12"/>
    <mergeCell ref="C12:E12"/>
    <mergeCell ref="A13:B13"/>
    <mergeCell ref="A16:B16"/>
    <mergeCell ref="C16:D16"/>
    <mergeCell ref="C17:D17"/>
    <mergeCell ref="A11:F11"/>
    <mergeCell ref="C29:D29"/>
    <mergeCell ref="A22:B22"/>
    <mergeCell ref="D2:F2"/>
    <mergeCell ref="A142:B142"/>
    <mergeCell ref="A138:B138"/>
    <mergeCell ref="A144:F144"/>
    <mergeCell ref="C147:F147"/>
    <mergeCell ref="C139:E139"/>
    <mergeCell ref="C140:E140"/>
    <mergeCell ref="C141:E141"/>
    <mergeCell ref="C142:E142"/>
    <mergeCell ref="A139:B139"/>
    <mergeCell ref="A140:B140"/>
    <mergeCell ref="A141:B141"/>
    <mergeCell ref="E37:F37"/>
    <mergeCell ref="C82:D82"/>
    <mergeCell ref="E36:F36"/>
    <mergeCell ref="C70:D70"/>
    <mergeCell ref="C53:D53"/>
    <mergeCell ref="C40:D40"/>
    <mergeCell ref="E24:F24"/>
    <mergeCell ref="C34:D34"/>
    <mergeCell ref="C28:D28"/>
    <mergeCell ref="A87:B87"/>
    <mergeCell ref="A78:B78"/>
    <mergeCell ref="A62:B62"/>
  </mergeCells>
  <phoneticPr fontId="3" type="noConversion"/>
  <printOptions horizontalCentered="1"/>
  <pageMargins left="0.23622047244094491" right="0.23622047244094491" top="0.98425196850393704" bottom="0.78740157480314965" header="0.31496062992125984" footer="0.31496062992125984"/>
  <pageSetup paperSize="9" scale="57" fitToHeight="0" orientation="portrait" horizontalDpi="360" verticalDpi="360" r:id="rId1"/>
  <headerFooter>
    <oddHeader>&amp;C&amp;G</oddHeader>
    <oddFooter>&amp;L&amp;"Helvetica,Normal"&amp;P/&amp;N&amp;CNEEL-TRIMARANS
4 rue Virginie Hériot, 17000 La Rochelle France. Tel : +33 (0)5 46 29 08 71
SAS au capital de 3 000 000 euros. SITET : 514 815 844 00030. APE : 3012Z.
TVA : FR-6151 48 15 844. OERI : FR51481584400030&amp;R&amp;G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sqref="A1:XFD1048576"/>
    </sheetView>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Feuil2</vt:lpstr>
      <vt:lpstr>NEEL 43 FRA</vt:lpstr>
      <vt:lpstr>NEEL 43 ENG</vt:lpstr>
      <vt:lpstr>Feuil1</vt:lpstr>
      <vt:lpstr>'NEEL 43 ENG'!Zone_d_impression</vt:lpstr>
      <vt:lpstr>'NEEL 43 FRA'!Zone_d_impression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Florence VINCENT</cp:lastModifiedBy>
  <cp:lastPrinted>2023-07-10T14:16:24Z</cp:lastPrinted>
  <dcterms:created xsi:type="dcterms:W3CDTF">1996-10-21T11:03:58Z</dcterms:created>
  <dcterms:modified xsi:type="dcterms:W3CDTF">2023-07-11T10:57:12Z</dcterms:modified>
</cp:coreProperties>
</file>